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Morris\Admin and OM business\AGM 2019\"/>
    </mc:Choice>
  </mc:AlternateContent>
  <bookViews>
    <workbookView xWindow="0" yWindow="0" windowWidth="20490" windowHeight="7740" tabRatio="597"/>
  </bookViews>
  <sheets>
    <sheet name="ACCOUNTS" sheetId="46" r:id="rId1"/>
    <sheet name="RECEIPTS" sheetId="37" r:id="rId2"/>
    <sheet name="PAYMENTS" sheetId="43" r:id="rId3"/>
    <sheet name="Sue Dyke Award" sheetId="4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6" l="1"/>
  <c r="C25" i="46"/>
  <c r="N33" i="43" l="1"/>
  <c r="D10" i="45" l="1"/>
  <c r="B28" i="46" l="1"/>
  <c r="B12" i="46"/>
  <c r="B30" i="46" s="1"/>
  <c r="C32" i="46"/>
  <c r="R33" i="43" l="1"/>
  <c r="C21" i="46" s="1"/>
  <c r="Q33" i="43" l="1"/>
  <c r="C22" i="46" s="1"/>
  <c r="F33" i="43" l="1"/>
  <c r="E80" i="37" l="1"/>
  <c r="C11" i="46" s="1"/>
  <c r="D80" i="37"/>
  <c r="C10" i="46" s="1"/>
  <c r="C80" i="37" l="1"/>
  <c r="F80" i="37" l="1"/>
  <c r="C8" i="46"/>
  <c r="C12" i="46" s="1"/>
  <c r="O32" i="43"/>
  <c r="M32" i="43"/>
  <c r="L32" i="43"/>
  <c r="K32" i="43"/>
  <c r="J32" i="43"/>
  <c r="I32" i="43"/>
  <c r="H32" i="43"/>
  <c r="E33" i="43"/>
  <c r="G32" i="43" l="1"/>
  <c r="P34" i="43"/>
  <c r="J31" i="43" l="1"/>
  <c r="O31" i="43" l="1"/>
  <c r="P33" i="43"/>
  <c r="C27" i="46" s="1"/>
  <c r="O34" i="43" l="1"/>
  <c r="K31" i="43" l="1"/>
  <c r="K33" i="43" s="1"/>
  <c r="C20" i="46" s="1"/>
  <c r="O33" i="43" l="1"/>
  <c r="C23" i="46" s="1"/>
  <c r="H31" i="43"/>
  <c r="I31" i="43"/>
  <c r="L31" i="43"/>
  <c r="M31" i="43"/>
  <c r="I33" i="43" l="1"/>
  <c r="C16" i="46" s="1"/>
  <c r="J33" i="43"/>
  <c r="C19" i="46" s="1"/>
  <c r="L33" i="43"/>
  <c r="C24" i="46" s="1"/>
  <c r="G33" i="43"/>
  <c r="C17" i="46" s="1"/>
  <c r="M33" i="43"/>
  <c r="H33" i="43"/>
  <c r="C18" i="46" s="1"/>
  <c r="M34" i="43"/>
  <c r="L34" i="43"/>
  <c r="K34" i="43"/>
  <c r="G34" i="43"/>
  <c r="C28" i="46" l="1"/>
  <c r="C30" i="46" s="1"/>
  <c r="C35" i="46" s="1"/>
  <c r="C37" i="46" s="1"/>
</calcChain>
</file>

<file path=xl/sharedStrings.xml><?xml version="1.0" encoding="utf-8"?>
<sst xmlns="http://schemas.openxmlformats.org/spreadsheetml/2006/main" count="222" uniqueCount="171">
  <si>
    <t>Date</t>
  </si>
  <si>
    <t>Details</t>
  </si>
  <si>
    <t>Chq No.</t>
  </si>
  <si>
    <t>Net Payment</t>
  </si>
  <si>
    <t>OPEN MORRIS</t>
  </si>
  <si>
    <t>RECEIPTS</t>
  </si>
  <si>
    <t>SUBS</t>
  </si>
  <si>
    <t>Payment</t>
  </si>
  <si>
    <t>PRS</t>
  </si>
  <si>
    <t>TREASURERS REPORT</t>
  </si>
  <si>
    <t>INCOME</t>
  </si>
  <si>
    <t xml:space="preserve">TOTAL </t>
  </si>
  <si>
    <t>EXPENDITURE</t>
  </si>
  <si>
    <t>Surplus / Deficit for the year</t>
  </si>
  <si>
    <t>BALANCE B/Fwd</t>
  </si>
  <si>
    <t>BALANCE C/Fwd</t>
  </si>
  <si>
    <t>DONATION</t>
  </si>
  <si>
    <t xml:space="preserve">SUBSCRIPTIONS   </t>
  </si>
  <si>
    <t xml:space="preserve">AGM EXPENSES  </t>
  </si>
  <si>
    <t xml:space="preserve">INSURANCE </t>
  </si>
  <si>
    <t>OTHER</t>
  </si>
  <si>
    <t>DETAILS</t>
  </si>
  <si>
    <t xml:space="preserve">PHIL WATSON </t>
  </si>
  <si>
    <t xml:space="preserve">OTHER </t>
  </si>
  <si>
    <t xml:space="preserve">OFFICERS EXPENSES  </t>
  </si>
  <si>
    <t xml:space="preserve">DANCING ON    </t>
  </si>
  <si>
    <t xml:space="preserve">SUBS REFUNDS    </t>
  </si>
  <si>
    <t xml:space="preserve">MISCELLANEOUS </t>
  </si>
  <si>
    <t xml:space="preserve">WEBSITE </t>
  </si>
  <si>
    <t>Officers expenses</t>
  </si>
  <si>
    <t>AGM expenses</t>
  </si>
  <si>
    <t>Website</t>
  </si>
  <si>
    <t xml:space="preserve">Subs Repayment </t>
  </si>
  <si>
    <t>TOTAL</t>
  </si>
  <si>
    <t>Funds Available</t>
  </si>
  <si>
    <t>Expenditure Item</t>
  </si>
  <si>
    <t>Amount</t>
  </si>
  <si>
    <t>Open Morris Funds</t>
  </si>
  <si>
    <t>AOM expenses</t>
  </si>
  <si>
    <t>Sue Dyke Donation</t>
  </si>
  <si>
    <t>AOM EXPENSES</t>
  </si>
  <si>
    <t>Magazine</t>
  </si>
  <si>
    <t>Insurance</t>
  </si>
  <si>
    <t>JMO AGM</t>
  </si>
  <si>
    <t xml:space="preserve">JMO Day of Dance </t>
  </si>
  <si>
    <t>YEAR END 31ST AUGUST 2019</t>
  </si>
  <si>
    <t>YEAR ENDING AUGUST 31 2019</t>
  </si>
  <si>
    <t>TOTAL 2018-2019</t>
  </si>
  <si>
    <t>18.9.18</t>
  </si>
  <si>
    <t>T</t>
  </si>
  <si>
    <t>N. Heinesdorff travel</t>
  </si>
  <si>
    <t>T transfer</t>
  </si>
  <si>
    <t>BBB subs</t>
  </si>
  <si>
    <t>2017-2018</t>
  </si>
  <si>
    <t>2018-2019</t>
  </si>
  <si>
    <t>19.11.8</t>
  </si>
  <si>
    <t>R James travel</t>
  </si>
  <si>
    <t>19.11.18</t>
  </si>
  <si>
    <t>N Warren stationary, travel</t>
  </si>
  <si>
    <t>JMO DD/other</t>
  </si>
  <si>
    <t>20.11.18</t>
  </si>
  <si>
    <t>N Pickering</t>
  </si>
  <si>
    <t>Beltane Subs</t>
  </si>
  <si>
    <t>1.9.18</t>
  </si>
  <si>
    <t>18.11.18</t>
  </si>
  <si>
    <t>1sr Prize, C Smith</t>
  </si>
  <si>
    <t xml:space="preserve">2nd prize </t>
  </si>
  <si>
    <t>Special prize</t>
  </si>
  <si>
    <t>Travel for C Smith</t>
  </si>
  <si>
    <t>J Scholey</t>
  </si>
  <si>
    <t>Chq No</t>
  </si>
  <si>
    <t>Badgemaster, badges</t>
  </si>
  <si>
    <t>26.11.18</t>
  </si>
  <si>
    <t>S. Watson (Ind Member)</t>
  </si>
  <si>
    <t>HR Festival subs</t>
  </si>
  <si>
    <t>AND318 subs</t>
  </si>
  <si>
    <t>ALF100 subs</t>
  </si>
  <si>
    <t>P Luckin (ind member)</t>
  </si>
  <si>
    <t>Whitethorn Morris subs</t>
  </si>
  <si>
    <t>M &amp; D Barclay (ind Members x 2)</t>
  </si>
  <si>
    <t>FOW145 subs</t>
  </si>
  <si>
    <t>THT291 subs</t>
  </si>
  <si>
    <t>CRA309 subs (overpayment £10)</t>
  </si>
  <si>
    <t>FIS142 subs (overpayment £10)</t>
  </si>
  <si>
    <t>6.12.18</t>
  </si>
  <si>
    <t>29.11.18</t>
  </si>
  <si>
    <t>374</t>
  </si>
  <si>
    <t>372</t>
  </si>
  <si>
    <t>375</t>
  </si>
  <si>
    <t>Sue Dyke Special Prize</t>
  </si>
  <si>
    <t>Sue Dyke 1st  prize</t>
  </si>
  <si>
    <t>Sue Dyke Exp for 1st prize</t>
  </si>
  <si>
    <t>19.12.18</t>
  </si>
  <si>
    <t>Sue Dyke 2nd prize</t>
  </si>
  <si>
    <t>373</t>
  </si>
  <si>
    <t>24.12.18</t>
  </si>
  <si>
    <t>Subs refund CRA309</t>
  </si>
  <si>
    <t>3.1.19</t>
  </si>
  <si>
    <t>Bedcote AGM hall hire</t>
  </si>
  <si>
    <t>Pig Dyke Subs</t>
  </si>
  <si>
    <t>A Chadwick subs</t>
  </si>
  <si>
    <t>STW220 subs</t>
  </si>
  <si>
    <t>RAR296 subs</t>
  </si>
  <si>
    <t>BRI305 subs</t>
  </si>
  <si>
    <t>HEW302 subs</t>
  </si>
  <si>
    <t>WHH235 subs</t>
  </si>
  <si>
    <t>LED310 subs</t>
  </si>
  <si>
    <t>WIB253 subs</t>
  </si>
  <si>
    <t>FEN140 subs</t>
  </si>
  <si>
    <t>COL129 subs</t>
  </si>
  <si>
    <t>MBD181 subs</t>
  </si>
  <si>
    <t>PLA191 subs</t>
  </si>
  <si>
    <t>BUT307 subs</t>
  </si>
  <si>
    <t>LEP170 subs</t>
  </si>
  <si>
    <t>FLG300 subs</t>
  </si>
  <si>
    <t>GOG149 subs</t>
  </si>
  <si>
    <t>JER163 subs</t>
  </si>
  <si>
    <t>OCM295 subs</t>
  </si>
  <si>
    <t>ITF283 subs</t>
  </si>
  <si>
    <t>BUF122 subs</t>
  </si>
  <si>
    <t>WOL301 subs</t>
  </si>
  <si>
    <t>ROL204 subs</t>
  </si>
  <si>
    <t>Black Pig STO</t>
  </si>
  <si>
    <t>THI228 subs</t>
  </si>
  <si>
    <t>OSR287 subs</t>
  </si>
  <si>
    <t>17.1.19</t>
  </si>
  <si>
    <t>JMO PLI Ins Premium</t>
  </si>
  <si>
    <t>28.1.19</t>
  </si>
  <si>
    <t>Fishbone Ash Refund</t>
  </si>
  <si>
    <t>3 x sides subs</t>
  </si>
  <si>
    <t>3 x individual subs</t>
  </si>
  <si>
    <t>1 x sides subs</t>
  </si>
  <si>
    <t>1 x side subs</t>
  </si>
  <si>
    <t>7 x sides subs</t>
  </si>
  <si>
    <t xml:space="preserve">2 x sides subs, </t>
  </si>
  <si>
    <t>1 x junior side</t>
  </si>
  <si>
    <t>5 x sides subs</t>
  </si>
  <si>
    <t>1 x individual subs</t>
  </si>
  <si>
    <t>14 x sides subs</t>
  </si>
  <si>
    <t>2x junior sides subs</t>
  </si>
  <si>
    <t>2x sides subs</t>
  </si>
  <si>
    <t>Crosskey Clog Refund (note 1)</t>
  </si>
  <si>
    <t>Note 1 subs refund for hosting the JMO day of dance</t>
  </si>
  <si>
    <t>1x sides subs</t>
  </si>
  <si>
    <t>6 x sides subs</t>
  </si>
  <si>
    <t>4 x sides subs</t>
  </si>
  <si>
    <t>Cheques schedule 2(20 sides 1 jnr 1 ind)</t>
  </si>
  <si>
    <t>Cheques schedule 1 (11 sides)</t>
  </si>
  <si>
    <t>6.3.19</t>
  </si>
  <si>
    <t>J Cox expenses</t>
  </si>
  <si>
    <t>Sue Dyke Memorial Prize Account 2018-19</t>
  </si>
  <si>
    <t>Certificates</t>
  </si>
  <si>
    <t>Subs MSM322</t>
  </si>
  <si>
    <t>Subs AHM123</t>
  </si>
  <si>
    <t>Subs SOX324</t>
  </si>
  <si>
    <t>YEAR ENDING AUGUST 31st 2019</t>
  </si>
  <si>
    <t>T. Keighery</t>
  </si>
  <si>
    <t>12.7.19</t>
  </si>
  <si>
    <t>M Hills</t>
  </si>
  <si>
    <t>Subs</t>
  </si>
  <si>
    <t>26.7.19</t>
  </si>
  <si>
    <t>Morris Fed PRS</t>
  </si>
  <si>
    <t>N Heinersdorff travel expenses</t>
  </si>
  <si>
    <t>16.8.19</t>
  </si>
  <si>
    <t>Donation in name of Doug Pickering</t>
  </si>
  <si>
    <t>EKE137 subs</t>
  </si>
  <si>
    <t>11.7.19</t>
  </si>
  <si>
    <t>Misc.</t>
  </si>
  <si>
    <t>SUE DYKE AWARD</t>
  </si>
  <si>
    <t>Sue Dyke Award</t>
  </si>
  <si>
    <t>~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</si>
</sst>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d\-mmm\-yy"/>
    <numFmt numFmtId="165" formatCode="&quot;£&quot;#,##0.00"/>
  </numFmts>
  <fonts count="30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6"/>
      <color indexed="8"/>
      <name val="Century Gothic"/>
      <family val="2"/>
    </font>
    <font>
      <sz val="24"/>
      <color indexed="8"/>
      <name val="Century Gothic"/>
      <family val="2"/>
    </font>
    <font>
      <u/>
      <sz val="16"/>
      <name val="Century Gothic"/>
      <family val="2"/>
    </font>
    <font>
      <u/>
      <sz val="16"/>
      <color indexed="8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u/>
      <sz val="12"/>
      <name val="Century Gothic"/>
      <family val="2"/>
    </font>
    <font>
      <b/>
      <u/>
      <sz val="12"/>
      <color indexed="8"/>
      <name val="Century Gothic"/>
      <family val="2"/>
    </font>
    <font>
      <sz val="12"/>
      <color indexed="8"/>
      <name val="Century Gothic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name val="Century Gothic"/>
      <family val="2"/>
    </font>
    <font>
      <u/>
      <sz val="12"/>
      <color indexed="8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u/>
      <sz val="18"/>
      <name val="Century Gothic"/>
      <family val="2"/>
    </font>
    <font>
      <b/>
      <sz val="10"/>
      <name val="Century Gothic"/>
      <family val="2"/>
    </font>
    <font>
      <b/>
      <u/>
      <sz val="14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16" fontId="0" fillId="0" borderId="0" xfId="0" applyNumberFormat="1" applyAlignment="1">
      <alignment horizontal="left"/>
    </xf>
    <xf numFmtId="0" fontId="4" fillId="0" borderId="0" xfId="0" applyFont="1"/>
    <xf numFmtId="49" fontId="4" fillId="0" borderId="0" xfId="0" applyNumberFormat="1" applyFont="1"/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12" fillId="0" borderId="0" xfId="0" applyFont="1"/>
    <xf numFmtId="0" fontId="11" fillId="0" borderId="0" xfId="0" applyFont="1"/>
    <xf numFmtId="16" fontId="13" fillId="0" borderId="0" xfId="0" applyNumberFormat="1" applyFont="1" applyAlignment="1">
      <alignment horizontal="left" wrapText="1"/>
    </xf>
    <xf numFmtId="4" fontId="14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center" wrapText="1"/>
    </xf>
    <xf numFmtId="16" fontId="12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horizontal="right" wrapText="1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16" fontId="18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right"/>
    </xf>
    <xf numFmtId="0" fontId="13" fillId="0" borderId="0" xfId="0" applyFont="1"/>
    <xf numFmtId="44" fontId="20" fillId="0" borderId="2" xfId="0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right"/>
    </xf>
    <xf numFmtId="4" fontId="20" fillId="0" borderId="3" xfId="0" applyNumberFormat="1" applyFont="1" applyBorder="1" applyAlignment="1">
      <alignment horizontal="right" wrapText="1"/>
    </xf>
    <xf numFmtId="44" fontId="20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16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8" fontId="20" fillId="0" borderId="0" xfId="0" applyNumberFormat="1" applyFont="1" applyAlignment="1">
      <alignment horizontal="right" wrapText="1"/>
    </xf>
    <xf numFmtId="0" fontId="3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8" fontId="20" fillId="0" borderId="2" xfId="0" applyNumberFormat="1" applyFont="1" applyBorder="1" applyAlignment="1">
      <alignment horizontal="right" wrapText="1"/>
    </xf>
    <xf numFmtId="8" fontId="20" fillId="0" borderId="3" xfId="0" applyNumberFormat="1" applyFont="1" applyBorder="1" applyAlignment="1">
      <alignment horizontal="right"/>
    </xf>
    <xf numFmtId="8" fontId="21" fillId="0" borderId="0" xfId="0" applyNumberFormat="1" applyFont="1" applyAlignment="1">
      <alignment horizontal="right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left" wrapText="1"/>
    </xf>
    <xf numFmtId="165" fontId="3" fillId="0" borderId="4" xfId="0" applyNumberFormat="1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right" wrapText="1"/>
    </xf>
    <xf numFmtId="165" fontId="5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6" fillId="0" borderId="4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right"/>
    </xf>
    <xf numFmtId="165" fontId="0" fillId="0" borderId="4" xfId="0" applyNumberFormat="1" applyBorder="1"/>
    <xf numFmtId="165" fontId="4" fillId="0" borderId="0" xfId="0" applyNumberFormat="1" applyFont="1" applyAlignment="1">
      <alignment horizontal="right"/>
    </xf>
    <xf numFmtId="165" fontId="4" fillId="0" borderId="9" xfId="0" applyNumberFormat="1" applyFont="1" applyBorder="1" applyAlignment="1">
      <alignment horizontal="right" wrapText="1"/>
    </xf>
    <xf numFmtId="165" fontId="4" fillId="0" borderId="8" xfId="0" applyNumberFormat="1" applyFont="1" applyBorder="1" applyAlignment="1">
      <alignment horizontal="right" wrapText="1"/>
    </xf>
    <xf numFmtId="0" fontId="24" fillId="0" borderId="0" xfId="0" applyFont="1" applyAlignment="1">
      <alignment horizontal="left"/>
    </xf>
    <xf numFmtId="0" fontId="24" fillId="0" borderId="0" xfId="0" applyFont="1"/>
    <xf numFmtId="0" fontId="3" fillId="0" borderId="4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wrapText="1"/>
    </xf>
    <xf numFmtId="4" fontId="25" fillId="0" borderId="4" xfId="0" applyNumberFormat="1" applyFont="1" applyBorder="1" applyAlignment="1">
      <alignment horizontal="center" wrapText="1"/>
    </xf>
    <xf numFmtId="0" fontId="26" fillId="0" borderId="4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right" wrapText="1"/>
    </xf>
    <xf numFmtId="4" fontId="3" fillId="0" borderId="10" xfId="0" applyNumberFormat="1" applyFont="1" applyBorder="1" applyAlignment="1">
      <alignment horizontal="right"/>
    </xf>
    <xf numFmtId="165" fontId="0" fillId="0" borderId="0" xfId="0" applyNumberFormat="1"/>
    <xf numFmtId="0" fontId="27" fillId="0" borderId="0" xfId="0" applyFont="1"/>
    <xf numFmtId="0" fontId="20" fillId="0" borderId="0" xfId="0" applyFont="1"/>
    <xf numFmtId="8" fontId="0" fillId="0" borderId="0" xfId="0" applyNumberFormat="1"/>
    <xf numFmtId="0" fontId="25" fillId="0" borderId="12" xfId="0" applyFont="1" applyBorder="1" applyAlignment="1">
      <alignment horizontal="center" vertical="center" wrapText="1"/>
    </xf>
    <xf numFmtId="165" fontId="0" fillId="0" borderId="13" xfId="0" applyNumberFormat="1" applyBorder="1"/>
    <xf numFmtId="165" fontId="3" fillId="0" borderId="13" xfId="0" applyNumberFormat="1" applyFont="1" applyBorder="1" applyAlignment="1">
      <alignment horizontal="right"/>
    </xf>
    <xf numFmtId="0" fontId="0" fillId="0" borderId="4" xfId="0" applyBorder="1"/>
    <xf numFmtId="6" fontId="0" fillId="0" borderId="4" xfId="0" applyNumberFormat="1" applyBorder="1"/>
    <xf numFmtId="8" fontId="0" fillId="0" borderId="4" xfId="0" applyNumberFormat="1" applyBorder="1"/>
    <xf numFmtId="0" fontId="0" fillId="0" borderId="2" xfId="0" applyBorder="1"/>
    <xf numFmtId="165" fontId="4" fillId="0" borderId="4" xfId="0" applyNumberFormat="1" applyFont="1" applyBorder="1"/>
    <xf numFmtId="15" fontId="3" fillId="0" borderId="0" xfId="0" applyNumberFormat="1" applyFont="1"/>
    <xf numFmtId="0" fontId="28" fillId="0" borderId="0" xfId="0" applyFont="1"/>
    <xf numFmtId="165" fontId="15" fillId="0" borderId="0" xfId="0" applyNumberFormat="1" applyFont="1" applyAlignment="1">
      <alignment horizontal="right" wrapText="1"/>
    </xf>
    <xf numFmtId="0" fontId="29" fillId="0" borderId="0" xfId="0" applyFont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/>
  </sheetViews>
  <sheetFormatPr defaultRowHeight="12.75" x14ac:dyDescent="0.2"/>
  <cols>
    <col min="1" max="1" width="43.7109375" customWidth="1"/>
    <col min="2" max="2" width="22.28515625" customWidth="1"/>
    <col min="3" max="3" width="22.140625" customWidth="1"/>
    <col min="4" max="4" width="8.5703125" customWidth="1"/>
    <col min="5" max="5" width="19.5703125" customWidth="1"/>
  </cols>
  <sheetData>
    <row r="1" spans="1:6" ht="20.25" x14ac:dyDescent="0.3">
      <c r="A1" s="113"/>
    </row>
    <row r="2" spans="1:6" ht="22.5" x14ac:dyDescent="0.3">
      <c r="A2" s="57" t="s">
        <v>4</v>
      </c>
      <c r="B2" s="57"/>
      <c r="C2" s="31"/>
      <c r="D2" s="31"/>
      <c r="E2" s="31"/>
      <c r="F2" s="1"/>
    </row>
    <row r="3" spans="1:6" ht="30.75" x14ac:dyDescent="0.4">
      <c r="A3" s="58" t="s">
        <v>155</v>
      </c>
      <c r="B3" s="58"/>
      <c r="C3" s="32"/>
      <c r="D3" s="31"/>
      <c r="E3" s="31"/>
      <c r="F3" s="1"/>
    </row>
    <row r="4" spans="1:6" ht="30.75" x14ac:dyDescent="0.4">
      <c r="A4" s="58" t="s">
        <v>9</v>
      </c>
      <c r="B4" s="58"/>
      <c r="C4" s="32"/>
      <c r="D4" s="31"/>
      <c r="E4" s="31"/>
      <c r="F4" s="1"/>
    </row>
    <row r="5" spans="1:6" ht="19.5" x14ac:dyDescent="0.25">
      <c r="A5" s="33"/>
      <c r="B5" s="33"/>
      <c r="C5" s="34"/>
      <c r="D5" s="34"/>
      <c r="E5" s="34"/>
      <c r="F5" s="8"/>
    </row>
    <row r="6" spans="1:6" ht="15" x14ac:dyDescent="0.2">
      <c r="A6" s="37" t="s">
        <v>10</v>
      </c>
      <c r="B6" s="39" t="s">
        <v>53</v>
      </c>
      <c r="C6" s="38" t="s">
        <v>54</v>
      </c>
      <c r="D6" s="38"/>
      <c r="F6" s="8"/>
    </row>
    <row r="7" spans="1:6" ht="17.25" customHeight="1" x14ac:dyDescent="0.3">
      <c r="A7" s="44"/>
      <c r="B7" s="45"/>
      <c r="C7" s="45"/>
      <c r="D7" s="45"/>
      <c r="F7" s="8"/>
    </row>
    <row r="8" spans="1:6" ht="16.5" customHeight="1" x14ac:dyDescent="0.3">
      <c r="A8" s="40" t="s">
        <v>17</v>
      </c>
      <c r="B8" s="114">
        <v>4724</v>
      </c>
      <c r="C8" s="114">
        <f>RECEIPTS!C80</f>
        <v>4761</v>
      </c>
      <c r="D8" s="41"/>
      <c r="F8" s="8"/>
    </row>
    <row r="9" spans="1:6" ht="16.5" customHeight="1" x14ac:dyDescent="0.3">
      <c r="A9" s="40" t="s">
        <v>22</v>
      </c>
      <c r="B9" s="114">
        <v>0</v>
      </c>
      <c r="C9" s="114">
        <v>0</v>
      </c>
      <c r="D9" s="41"/>
      <c r="F9" s="8"/>
    </row>
    <row r="10" spans="1:6" ht="16.5" customHeight="1" x14ac:dyDescent="0.3">
      <c r="A10" s="40" t="s">
        <v>16</v>
      </c>
      <c r="B10" s="114">
        <v>10</v>
      </c>
      <c r="C10" s="114">
        <f>RECEIPTS!D80</f>
        <v>270</v>
      </c>
      <c r="D10" s="41"/>
      <c r="F10" s="8"/>
    </row>
    <row r="11" spans="1:6" ht="18.75" customHeight="1" x14ac:dyDescent="0.3">
      <c r="A11" s="40" t="s">
        <v>23</v>
      </c>
      <c r="B11" s="114">
        <v>249</v>
      </c>
      <c r="C11" s="114">
        <f>RECEIPTS!E80</f>
        <v>0</v>
      </c>
      <c r="D11" s="41"/>
      <c r="F11" s="8"/>
    </row>
    <row r="12" spans="1:6" ht="15.75" thickBot="1" x14ac:dyDescent="0.25">
      <c r="A12" s="46" t="s">
        <v>11</v>
      </c>
      <c r="B12" s="47">
        <f>SUM(B8:B11)</f>
        <v>4983</v>
      </c>
      <c r="C12" s="47">
        <f>SUM(C8:C11)</f>
        <v>5031</v>
      </c>
      <c r="D12" s="48"/>
      <c r="F12" s="3"/>
    </row>
    <row r="13" spans="1:6" ht="18" thickTop="1" x14ac:dyDescent="0.3">
      <c r="A13" s="35"/>
      <c r="B13" s="49"/>
      <c r="C13" s="49"/>
      <c r="D13" s="49"/>
      <c r="F13" s="3"/>
    </row>
    <row r="14" spans="1:6" ht="17.25" x14ac:dyDescent="0.3">
      <c r="A14" s="46" t="s">
        <v>12</v>
      </c>
      <c r="B14" s="46"/>
      <c r="C14" s="49"/>
      <c r="D14" s="49"/>
      <c r="E14" s="49"/>
      <c r="F14" s="3"/>
    </row>
    <row r="15" spans="1:6" ht="17.25" x14ac:dyDescent="0.3">
      <c r="A15" s="35"/>
      <c r="B15" s="35"/>
      <c r="C15" s="49"/>
      <c r="D15" s="49"/>
      <c r="E15" s="49"/>
      <c r="F15" s="3"/>
    </row>
    <row r="16" spans="1:6" ht="17.25" x14ac:dyDescent="0.3">
      <c r="A16" s="35" t="s">
        <v>24</v>
      </c>
      <c r="B16" s="115">
        <v>443.83</v>
      </c>
      <c r="C16" s="114">
        <f>PAYMENTS!I33</f>
        <v>30</v>
      </c>
      <c r="D16" s="49"/>
    </row>
    <row r="17" spans="1:4" ht="17.25" x14ac:dyDescent="0.3">
      <c r="A17" s="35" t="s">
        <v>25</v>
      </c>
      <c r="B17" s="116">
        <v>1023.36</v>
      </c>
      <c r="C17" s="114">
        <f>PAYMENTS!G33</f>
        <v>0</v>
      </c>
      <c r="D17" s="49"/>
    </row>
    <row r="18" spans="1:4" ht="17.25" x14ac:dyDescent="0.3">
      <c r="A18" s="35" t="s">
        <v>19</v>
      </c>
      <c r="B18" s="116">
        <v>1500.21</v>
      </c>
      <c r="C18" s="114">
        <f>PAYMENTS!H33</f>
        <v>1124.6099999999999</v>
      </c>
      <c r="D18" s="49"/>
    </row>
    <row r="19" spans="1:4" ht="17.25" x14ac:dyDescent="0.3">
      <c r="A19" s="35" t="s">
        <v>18</v>
      </c>
      <c r="B19" s="115">
        <v>506.31</v>
      </c>
      <c r="C19" s="114">
        <f>PAYMENTS!J33</f>
        <v>325.5</v>
      </c>
      <c r="D19" s="49"/>
    </row>
    <row r="20" spans="1:4" ht="17.25" x14ac:dyDescent="0.3">
      <c r="A20" s="35" t="s">
        <v>40</v>
      </c>
      <c r="B20" s="115">
        <v>419.25</v>
      </c>
      <c r="C20" s="114">
        <f>PAYMENTS!K33</f>
        <v>146.65</v>
      </c>
      <c r="D20" s="49"/>
    </row>
    <row r="21" spans="1:4" ht="17.25" x14ac:dyDescent="0.3">
      <c r="A21" s="35" t="s">
        <v>43</v>
      </c>
      <c r="B21" s="115">
        <v>213.55</v>
      </c>
      <c r="C21" s="114">
        <f>PAYMENTS!R33</f>
        <v>218.03</v>
      </c>
      <c r="D21" s="49"/>
    </row>
    <row r="22" spans="1:4" ht="17.25" x14ac:dyDescent="0.3">
      <c r="A22" s="35" t="s">
        <v>44</v>
      </c>
      <c r="B22" s="115">
        <v>386.4</v>
      </c>
      <c r="C22" s="114">
        <f>PAYMENTS!Q33</f>
        <v>194.05</v>
      </c>
      <c r="D22" s="49"/>
    </row>
    <row r="23" spans="1:4" ht="17.25" x14ac:dyDescent="0.3">
      <c r="A23" s="35" t="s">
        <v>8</v>
      </c>
      <c r="B23" s="115">
        <v>35.96</v>
      </c>
      <c r="C23" s="114">
        <f>PAYMENTS!O33</f>
        <v>36.82</v>
      </c>
      <c r="D23" s="49"/>
    </row>
    <row r="24" spans="1:4" ht="17.25" x14ac:dyDescent="0.3">
      <c r="A24" s="35" t="s">
        <v>26</v>
      </c>
      <c r="B24" s="115">
        <v>237.5</v>
      </c>
      <c r="C24" s="114">
        <f>PAYMENTS!L33</f>
        <v>55</v>
      </c>
      <c r="D24" s="49"/>
    </row>
    <row r="25" spans="1:4" ht="17.25" x14ac:dyDescent="0.3">
      <c r="A25" s="35" t="s">
        <v>27</v>
      </c>
      <c r="B25" s="115">
        <v>147.91</v>
      </c>
      <c r="C25" s="114">
        <f>PAYMENTS!M33</f>
        <v>101.6</v>
      </c>
      <c r="D25" s="49"/>
    </row>
    <row r="26" spans="1:4" ht="17.25" x14ac:dyDescent="0.3">
      <c r="A26" s="35" t="s">
        <v>168</v>
      </c>
      <c r="B26" s="115" t="s">
        <v>170</v>
      </c>
      <c r="C26" s="114">
        <f>PAYMENTS!N33</f>
        <v>211</v>
      </c>
      <c r="D26" s="49"/>
    </row>
    <row r="27" spans="1:4" ht="17.25" x14ac:dyDescent="0.3">
      <c r="A27" s="35" t="s">
        <v>28</v>
      </c>
      <c r="B27" s="115">
        <v>95.83</v>
      </c>
      <c r="C27" s="114">
        <f>PAYMENTS!P33</f>
        <v>69.19</v>
      </c>
      <c r="D27" s="49"/>
    </row>
    <row r="28" spans="1:4" ht="15" x14ac:dyDescent="0.2">
      <c r="A28" s="46" t="s">
        <v>11</v>
      </c>
      <c r="B28" s="61">
        <f>SUM(B16:B27)</f>
        <v>5010.1099999999997</v>
      </c>
      <c r="C28" s="61">
        <f>SUM(C16:C27)</f>
        <v>2512.4499999999998</v>
      </c>
      <c r="D28" s="50"/>
    </row>
    <row r="29" spans="1:4" ht="15" x14ac:dyDescent="0.2">
      <c r="A29" s="42"/>
      <c r="B29" s="43"/>
      <c r="C29" s="43"/>
      <c r="D29" s="43"/>
    </row>
    <row r="30" spans="1:4" ht="15" x14ac:dyDescent="0.2">
      <c r="A30" s="46" t="s">
        <v>13</v>
      </c>
      <c r="B30" s="62">
        <f>B12-B28</f>
        <v>-27.109999999999673</v>
      </c>
      <c r="C30" s="62">
        <f>C12-C28</f>
        <v>2518.5500000000002</v>
      </c>
      <c r="D30" s="52"/>
    </row>
    <row r="31" spans="1:4" ht="15" x14ac:dyDescent="0.2">
      <c r="A31" s="46"/>
      <c r="B31" s="51"/>
      <c r="C31" s="51"/>
      <c r="D31" s="52"/>
    </row>
    <row r="32" spans="1:4" ht="15" x14ac:dyDescent="0.2">
      <c r="A32" s="53" t="s">
        <v>14</v>
      </c>
      <c r="B32" s="62">
        <v>12735.27</v>
      </c>
      <c r="C32" s="62">
        <f>B35</f>
        <v>12708.16</v>
      </c>
      <c r="D32" s="54"/>
    </row>
    <row r="33" spans="1:5" ht="15" x14ac:dyDescent="0.2">
      <c r="A33" s="46"/>
      <c r="B33" s="51"/>
      <c r="C33" s="51"/>
      <c r="D33" s="52"/>
    </row>
    <row r="34" spans="1:5" ht="15" x14ac:dyDescent="0.2">
      <c r="A34" s="46"/>
      <c r="B34" s="51"/>
      <c r="C34" s="55"/>
      <c r="D34" s="52"/>
    </row>
    <row r="35" spans="1:5" ht="15.75" thickBot="1" x14ac:dyDescent="0.25">
      <c r="A35" s="46" t="s">
        <v>15</v>
      </c>
      <c r="B35" s="60">
        <v>12708.16</v>
      </c>
      <c r="C35" s="60">
        <f>C30+C32</f>
        <v>15226.71</v>
      </c>
      <c r="D35" s="52"/>
    </row>
    <row r="36" spans="1:5" ht="15.75" thickTop="1" x14ac:dyDescent="0.2">
      <c r="A36" s="46" t="s">
        <v>39</v>
      </c>
      <c r="B36" s="55">
        <v>-645.15</v>
      </c>
      <c r="C36" s="55">
        <v>-434.15</v>
      </c>
      <c r="D36" s="52"/>
    </row>
    <row r="37" spans="1:5" ht="15" x14ac:dyDescent="0.2">
      <c r="A37" s="102" t="s">
        <v>37</v>
      </c>
      <c r="B37" s="62">
        <v>12063.01</v>
      </c>
      <c r="C37" s="62">
        <f>SUM(C35:C36)</f>
        <v>14792.56</v>
      </c>
      <c r="D37" s="16"/>
      <c r="E37" s="16"/>
    </row>
    <row r="38" spans="1:5" ht="13.5" x14ac:dyDescent="0.25">
      <c r="A38" s="36"/>
      <c r="B38" s="36"/>
      <c r="C38" s="16"/>
      <c r="D38" s="16"/>
      <c r="E38" s="16"/>
    </row>
    <row r="39" spans="1:5" ht="13.5" x14ac:dyDescent="0.25">
      <c r="A39" s="36"/>
      <c r="B39" s="36"/>
      <c r="C39" s="16"/>
      <c r="D39" s="16"/>
      <c r="E39" s="16"/>
    </row>
    <row r="40" spans="1:5" ht="13.5" x14ac:dyDescent="0.25">
      <c r="A40" s="36"/>
      <c r="B40" s="36"/>
      <c r="C40" s="16"/>
      <c r="D40" s="16"/>
      <c r="E40" s="16"/>
    </row>
    <row r="41" spans="1:5" ht="13.5" x14ac:dyDescent="0.25">
      <c r="A41" s="36"/>
      <c r="B41" s="36"/>
      <c r="C41" s="16"/>
      <c r="D41" s="16"/>
      <c r="E41" s="16"/>
    </row>
    <row r="42" spans="1:5" ht="13.5" x14ac:dyDescent="0.25">
      <c r="A42" s="36"/>
      <c r="B42" s="36"/>
      <c r="C42" s="16"/>
      <c r="D42" s="16"/>
      <c r="E42" s="16"/>
    </row>
    <row r="43" spans="1:5" ht="13.5" x14ac:dyDescent="0.25">
      <c r="A43" s="36"/>
      <c r="B43" s="36"/>
      <c r="C43" s="16"/>
      <c r="D43" s="16"/>
      <c r="E43" s="16"/>
    </row>
    <row r="44" spans="1:5" ht="13.5" x14ac:dyDescent="0.25">
      <c r="A44" s="36"/>
      <c r="B44" s="36"/>
      <c r="C44" s="56"/>
      <c r="D44" s="56"/>
    </row>
    <row r="45" spans="1:5" ht="13.5" x14ac:dyDescent="0.25">
      <c r="A45" s="36"/>
      <c r="B45" s="36"/>
    </row>
    <row r="46" spans="1:5" ht="13.5" x14ac:dyDescent="0.25">
      <c r="A46" s="36"/>
      <c r="B46" s="36"/>
    </row>
    <row r="48" spans="1:5" x14ac:dyDescent="0.2">
      <c r="A48" s="59"/>
      <c r="B48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workbookViewId="0">
      <pane ySplit="5" topLeftCell="A63" activePane="bottomLeft" state="frozen"/>
      <selection pane="bottomLeft" activeCell="K10" sqref="K10"/>
    </sheetView>
  </sheetViews>
  <sheetFormatPr defaultRowHeight="12.75" x14ac:dyDescent="0.2"/>
  <cols>
    <col min="1" max="1" width="14" customWidth="1"/>
    <col min="2" max="2" width="36.7109375" style="14" customWidth="1"/>
    <col min="3" max="3" width="11.7109375" style="15" customWidth="1"/>
    <col min="4" max="4" width="11.7109375" style="16" customWidth="1"/>
    <col min="5" max="5" width="10.5703125" style="16" customWidth="1"/>
    <col min="6" max="6" width="11.5703125" customWidth="1"/>
  </cols>
  <sheetData>
    <row r="1" spans="1:7" x14ac:dyDescent="0.2">
      <c r="A1" s="26" t="s">
        <v>4</v>
      </c>
      <c r="B1" s="13"/>
      <c r="F1" s="1"/>
    </row>
    <row r="2" spans="1:7" x14ac:dyDescent="0.2">
      <c r="A2" s="11" t="s">
        <v>46</v>
      </c>
      <c r="B2" s="13"/>
      <c r="F2" s="1"/>
    </row>
    <row r="3" spans="1:7" x14ac:dyDescent="0.2">
      <c r="A3" s="11" t="s">
        <v>5</v>
      </c>
      <c r="B3" s="13"/>
      <c r="F3" s="1"/>
    </row>
    <row r="4" spans="1:7" x14ac:dyDescent="0.2">
      <c r="A4" s="11"/>
      <c r="B4" s="13"/>
      <c r="F4" s="1"/>
    </row>
    <row r="5" spans="1:7" x14ac:dyDescent="0.2">
      <c r="A5" s="88" t="s">
        <v>0</v>
      </c>
      <c r="B5" s="77" t="s">
        <v>21</v>
      </c>
      <c r="C5" s="89" t="s">
        <v>6</v>
      </c>
      <c r="D5" s="90" t="s">
        <v>16</v>
      </c>
      <c r="E5" s="90" t="s">
        <v>20</v>
      </c>
      <c r="F5" s="8" t="s">
        <v>33</v>
      </c>
      <c r="G5" s="9"/>
    </row>
    <row r="6" spans="1:7" x14ac:dyDescent="0.2">
      <c r="A6" s="117">
        <v>43353</v>
      </c>
      <c r="B6" s="64" t="s">
        <v>52</v>
      </c>
      <c r="C6" s="65">
        <v>35</v>
      </c>
      <c r="D6" s="66"/>
      <c r="E6" s="68"/>
      <c r="F6" s="8"/>
      <c r="G6" s="9"/>
    </row>
    <row r="7" spans="1:7" x14ac:dyDescent="0.2">
      <c r="A7" s="117">
        <v>43409</v>
      </c>
      <c r="B7" s="64" t="s">
        <v>74</v>
      </c>
      <c r="C7" s="65">
        <v>35</v>
      </c>
      <c r="D7" s="66"/>
      <c r="E7" s="68"/>
      <c r="F7" s="8"/>
      <c r="G7" s="9"/>
    </row>
    <row r="8" spans="1:7" x14ac:dyDescent="0.2">
      <c r="A8" s="117">
        <v>43418</v>
      </c>
      <c r="B8" s="64" t="s">
        <v>62</v>
      </c>
      <c r="C8" s="67">
        <v>35</v>
      </c>
      <c r="D8" s="66"/>
      <c r="E8" s="117"/>
      <c r="F8" s="8"/>
      <c r="G8" s="9"/>
    </row>
    <row r="9" spans="1:7" x14ac:dyDescent="0.2">
      <c r="A9" s="117">
        <v>43425</v>
      </c>
      <c r="B9" s="64" t="s">
        <v>73</v>
      </c>
      <c r="C9" s="65">
        <v>7</v>
      </c>
      <c r="D9" s="67"/>
      <c r="E9" s="67"/>
      <c r="F9" s="8"/>
      <c r="G9" s="9"/>
    </row>
    <row r="10" spans="1:7" x14ac:dyDescent="0.2">
      <c r="A10" s="117">
        <v>43444</v>
      </c>
      <c r="B10" s="64" t="s">
        <v>75</v>
      </c>
      <c r="C10" s="65">
        <v>35</v>
      </c>
      <c r="D10" s="67"/>
      <c r="E10" s="67"/>
      <c r="F10" s="8"/>
      <c r="G10" s="9"/>
    </row>
    <row r="11" spans="1:7" x14ac:dyDescent="0.2">
      <c r="A11" s="117">
        <v>43447</v>
      </c>
      <c r="B11" s="64" t="s">
        <v>76</v>
      </c>
      <c r="C11" s="65">
        <v>35</v>
      </c>
      <c r="D11" s="67"/>
      <c r="E11" s="67"/>
      <c r="F11" s="8"/>
      <c r="G11" s="9"/>
    </row>
    <row r="12" spans="1:7" x14ac:dyDescent="0.2">
      <c r="A12" s="117">
        <v>43448</v>
      </c>
      <c r="B12" s="64" t="s">
        <v>77</v>
      </c>
      <c r="C12" s="65">
        <v>7</v>
      </c>
      <c r="D12" s="67"/>
      <c r="E12" s="67"/>
      <c r="F12" s="8"/>
      <c r="G12" s="9"/>
    </row>
    <row r="13" spans="1:7" x14ac:dyDescent="0.2">
      <c r="A13" s="117">
        <v>43448</v>
      </c>
      <c r="B13" s="64" t="s">
        <v>78</v>
      </c>
      <c r="C13" s="65">
        <v>35</v>
      </c>
      <c r="D13" s="67"/>
      <c r="E13" s="67"/>
      <c r="F13" s="8"/>
      <c r="G13" s="9"/>
    </row>
    <row r="14" spans="1:7" x14ac:dyDescent="0.2">
      <c r="A14" s="117">
        <v>43448</v>
      </c>
      <c r="B14" s="64" t="s">
        <v>79</v>
      </c>
      <c r="C14" s="65">
        <v>14</v>
      </c>
      <c r="D14" s="67"/>
      <c r="E14" s="67"/>
      <c r="F14" s="8"/>
      <c r="G14" s="9"/>
    </row>
    <row r="15" spans="1:7" x14ac:dyDescent="0.2">
      <c r="A15" s="117">
        <v>43448</v>
      </c>
      <c r="B15" s="64" t="s">
        <v>80</v>
      </c>
      <c r="C15" s="65">
        <v>35</v>
      </c>
      <c r="D15" s="67"/>
      <c r="E15" s="67"/>
      <c r="F15" s="8"/>
      <c r="G15" s="9"/>
    </row>
    <row r="16" spans="1:7" x14ac:dyDescent="0.2">
      <c r="A16" s="117">
        <v>43448</v>
      </c>
      <c r="B16" s="64" t="s">
        <v>124</v>
      </c>
      <c r="C16" s="65">
        <v>35</v>
      </c>
      <c r="D16" s="67"/>
      <c r="E16" s="67"/>
      <c r="F16" s="8"/>
      <c r="G16" s="9"/>
    </row>
    <row r="17" spans="1:7" x14ac:dyDescent="0.2">
      <c r="A17" s="117">
        <v>43448</v>
      </c>
      <c r="B17" s="64" t="s">
        <v>81</v>
      </c>
      <c r="C17" s="65">
        <v>35</v>
      </c>
      <c r="D17" s="67"/>
      <c r="E17" s="67"/>
      <c r="F17" s="8"/>
      <c r="G17" s="9"/>
    </row>
    <row r="18" spans="1:7" x14ac:dyDescent="0.2">
      <c r="A18" s="117">
        <v>43448</v>
      </c>
      <c r="B18" s="64" t="s">
        <v>82</v>
      </c>
      <c r="C18" s="65">
        <v>45</v>
      </c>
      <c r="D18" s="67"/>
      <c r="E18" s="67"/>
      <c r="F18" s="8"/>
      <c r="G18" s="9"/>
    </row>
    <row r="19" spans="1:7" x14ac:dyDescent="0.2">
      <c r="A19" s="117">
        <v>43448</v>
      </c>
      <c r="B19" s="64" t="s">
        <v>83</v>
      </c>
      <c r="C19" s="65">
        <v>45</v>
      </c>
      <c r="D19" s="67"/>
      <c r="E19" s="67"/>
      <c r="F19" s="8"/>
      <c r="G19" s="9"/>
    </row>
    <row r="20" spans="1:7" x14ac:dyDescent="0.2">
      <c r="A20" s="117">
        <v>43451</v>
      </c>
      <c r="B20" s="64" t="s">
        <v>99</v>
      </c>
      <c r="C20" s="65">
        <v>35</v>
      </c>
      <c r="D20" s="67"/>
      <c r="E20" s="67"/>
      <c r="F20" s="8"/>
      <c r="G20" s="9"/>
    </row>
    <row r="21" spans="1:7" x14ac:dyDescent="0.2">
      <c r="A21" s="117">
        <v>43451</v>
      </c>
      <c r="B21" s="64" t="s">
        <v>100</v>
      </c>
      <c r="C21" s="65">
        <v>7</v>
      </c>
      <c r="D21" s="67"/>
      <c r="E21" s="67"/>
      <c r="F21" s="8"/>
      <c r="G21" s="9"/>
    </row>
    <row r="22" spans="1:7" x14ac:dyDescent="0.2">
      <c r="A22" s="117">
        <v>43451</v>
      </c>
      <c r="B22" s="64" t="s">
        <v>102</v>
      </c>
      <c r="C22" s="65">
        <v>15</v>
      </c>
      <c r="D22" s="67"/>
      <c r="E22" s="67"/>
      <c r="F22" s="8"/>
      <c r="G22" s="9"/>
    </row>
    <row r="23" spans="1:7" x14ac:dyDescent="0.2">
      <c r="A23" s="117">
        <v>43451</v>
      </c>
      <c r="B23" s="64" t="s">
        <v>101</v>
      </c>
      <c r="C23" s="65">
        <v>35</v>
      </c>
      <c r="D23" s="67"/>
      <c r="E23" s="67"/>
      <c r="F23" s="8"/>
      <c r="G23" s="9"/>
    </row>
    <row r="24" spans="1:7" x14ac:dyDescent="0.2">
      <c r="A24" s="117">
        <v>43451</v>
      </c>
      <c r="B24" s="64" t="s">
        <v>103</v>
      </c>
      <c r="C24" s="65">
        <v>35</v>
      </c>
      <c r="D24" s="67"/>
      <c r="E24" s="67"/>
      <c r="F24" s="8"/>
      <c r="G24" s="9"/>
    </row>
    <row r="25" spans="1:7" x14ac:dyDescent="0.2">
      <c r="A25" s="117">
        <v>43451</v>
      </c>
      <c r="B25" s="64" t="s">
        <v>104</v>
      </c>
      <c r="C25" s="65">
        <v>35</v>
      </c>
      <c r="D25" s="67"/>
      <c r="E25" s="67"/>
      <c r="F25" s="8"/>
      <c r="G25" s="9"/>
    </row>
    <row r="26" spans="1:7" x14ac:dyDescent="0.2">
      <c r="A26" s="117">
        <v>43451</v>
      </c>
      <c r="B26" s="64" t="s">
        <v>105</v>
      </c>
      <c r="C26" s="65">
        <v>35</v>
      </c>
      <c r="D26" s="67"/>
      <c r="E26" s="67"/>
      <c r="F26" s="8"/>
      <c r="G26" s="9"/>
    </row>
    <row r="27" spans="1:7" x14ac:dyDescent="0.2">
      <c r="A27" s="117">
        <v>43451</v>
      </c>
      <c r="B27" s="64" t="s">
        <v>106</v>
      </c>
      <c r="C27" s="65">
        <v>35</v>
      </c>
      <c r="D27" s="67"/>
      <c r="E27" s="67"/>
      <c r="F27" s="8"/>
      <c r="G27" s="9"/>
    </row>
    <row r="28" spans="1:7" x14ac:dyDescent="0.2">
      <c r="A28" s="117">
        <v>43451</v>
      </c>
      <c r="B28" s="64" t="s">
        <v>107</v>
      </c>
      <c r="C28" s="65">
        <v>35</v>
      </c>
      <c r="D28" s="67"/>
      <c r="E28" s="67"/>
      <c r="F28" s="8"/>
      <c r="G28" s="9"/>
    </row>
    <row r="29" spans="1:7" x14ac:dyDescent="0.2">
      <c r="A29" s="117">
        <v>43451</v>
      </c>
      <c r="B29" s="64" t="s">
        <v>108</v>
      </c>
      <c r="C29" s="65">
        <v>35</v>
      </c>
      <c r="D29" s="67"/>
      <c r="E29" s="67"/>
      <c r="F29" s="8"/>
      <c r="G29" s="9"/>
    </row>
    <row r="30" spans="1:7" x14ac:dyDescent="0.2">
      <c r="A30" s="117">
        <v>43451</v>
      </c>
      <c r="B30" s="64" t="s">
        <v>109</v>
      </c>
      <c r="C30" s="65">
        <v>35</v>
      </c>
      <c r="D30" s="67"/>
      <c r="E30" s="67"/>
      <c r="F30" s="8"/>
      <c r="G30" s="9"/>
    </row>
    <row r="31" spans="1:7" x14ac:dyDescent="0.2">
      <c r="A31" s="117">
        <v>43451</v>
      </c>
      <c r="B31" s="64" t="s">
        <v>110</v>
      </c>
      <c r="C31" s="65">
        <v>35</v>
      </c>
      <c r="D31" s="67"/>
      <c r="E31" s="67"/>
      <c r="F31" s="8"/>
      <c r="G31" s="9"/>
    </row>
    <row r="32" spans="1:7" x14ac:dyDescent="0.2">
      <c r="A32" s="117">
        <v>43453</v>
      </c>
      <c r="B32" s="64" t="s">
        <v>111</v>
      </c>
      <c r="C32" s="65">
        <v>35</v>
      </c>
      <c r="D32" s="67"/>
      <c r="E32" s="67"/>
      <c r="F32" s="8"/>
      <c r="G32" s="9"/>
    </row>
    <row r="33" spans="1:8" ht="15" customHeight="1" x14ac:dyDescent="0.3">
      <c r="A33" s="117">
        <v>43453</v>
      </c>
      <c r="B33" s="64" t="s">
        <v>112</v>
      </c>
      <c r="C33" s="70">
        <v>35</v>
      </c>
      <c r="D33" s="69"/>
      <c r="E33" s="69"/>
      <c r="F33" s="10"/>
      <c r="G33" s="7"/>
      <c r="H33" s="40"/>
    </row>
    <row r="34" spans="1:8" ht="14.25" customHeight="1" x14ac:dyDescent="0.3">
      <c r="A34" s="117">
        <v>43453</v>
      </c>
      <c r="B34" s="64" t="s">
        <v>113</v>
      </c>
      <c r="C34" s="65">
        <v>35</v>
      </c>
      <c r="D34" s="67"/>
      <c r="E34" s="67"/>
      <c r="F34" s="10"/>
      <c r="G34" s="7"/>
      <c r="H34" s="40"/>
    </row>
    <row r="35" spans="1:8" x14ac:dyDescent="0.2">
      <c r="A35" s="117">
        <v>43453</v>
      </c>
      <c r="B35" s="64" t="s">
        <v>114</v>
      </c>
      <c r="C35" s="65">
        <v>35</v>
      </c>
      <c r="D35" s="67"/>
      <c r="E35" s="67"/>
      <c r="F35" s="10"/>
      <c r="G35" s="7"/>
    </row>
    <row r="36" spans="1:8" x14ac:dyDescent="0.2">
      <c r="A36" s="117">
        <v>43453</v>
      </c>
      <c r="B36" s="64" t="s">
        <v>115</v>
      </c>
      <c r="C36" s="65">
        <v>35</v>
      </c>
      <c r="D36" s="67"/>
      <c r="E36" s="67"/>
      <c r="F36" s="10"/>
      <c r="G36" s="7"/>
    </row>
    <row r="37" spans="1:8" x14ac:dyDescent="0.2">
      <c r="A37" s="117">
        <v>43455</v>
      </c>
      <c r="B37" s="64" t="s">
        <v>116</v>
      </c>
      <c r="C37" s="65">
        <v>35</v>
      </c>
      <c r="D37" s="67"/>
      <c r="E37" s="67"/>
      <c r="F37" s="10"/>
      <c r="G37" s="7"/>
    </row>
    <row r="38" spans="1:8" x14ac:dyDescent="0.2">
      <c r="A38" s="117">
        <v>43455</v>
      </c>
      <c r="B38" s="64" t="s">
        <v>117</v>
      </c>
      <c r="C38" s="65">
        <v>35</v>
      </c>
      <c r="D38" s="71"/>
      <c r="E38" s="67"/>
      <c r="F38" s="6"/>
      <c r="G38" s="7"/>
    </row>
    <row r="39" spans="1:8" x14ac:dyDescent="0.2">
      <c r="A39" s="117">
        <v>43461</v>
      </c>
      <c r="B39" s="64" t="s">
        <v>118</v>
      </c>
      <c r="C39" s="65">
        <v>35</v>
      </c>
      <c r="D39" s="71"/>
      <c r="E39" s="67"/>
      <c r="F39" s="6"/>
      <c r="G39" s="7"/>
    </row>
    <row r="40" spans="1:8" x14ac:dyDescent="0.2">
      <c r="A40" s="117">
        <v>43461</v>
      </c>
      <c r="B40" s="64" t="s">
        <v>119</v>
      </c>
      <c r="C40" s="65">
        <v>35</v>
      </c>
      <c r="D40" s="71"/>
      <c r="E40" s="67"/>
      <c r="F40" s="6"/>
      <c r="G40" s="7"/>
    </row>
    <row r="41" spans="1:8" x14ac:dyDescent="0.2">
      <c r="A41" s="117">
        <v>43462</v>
      </c>
      <c r="B41" s="64" t="s">
        <v>120</v>
      </c>
      <c r="C41" s="65">
        <v>35</v>
      </c>
      <c r="D41" s="71"/>
      <c r="E41" s="67"/>
      <c r="F41" s="6"/>
      <c r="G41" s="7"/>
    </row>
    <row r="42" spans="1:8" x14ac:dyDescent="0.2">
      <c r="A42" s="117">
        <v>43462</v>
      </c>
      <c r="B42" s="64" t="s">
        <v>121</v>
      </c>
      <c r="C42" s="65">
        <v>35</v>
      </c>
      <c r="D42" s="71"/>
      <c r="E42" s="67"/>
      <c r="F42" s="6"/>
      <c r="G42" s="7"/>
    </row>
    <row r="43" spans="1:8" x14ac:dyDescent="0.2">
      <c r="A43" s="117">
        <v>43462</v>
      </c>
      <c r="B43" s="64" t="s">
        <v>165</v>
      </c>
      <c r="C43" s="65">
        <v>25</v>
      </c>
      <c r="D43" s="71"/>
      <c r="E43" s="67"/>
      <c r="F43" s="6"/>
      <c r="G43" s="7"/>
    </row>
    <row r="44" spans="1:8" x14ac:dyDescent="0.2">
      <c r="A44" s="117">
        <v>43465</v>
      </c>
      <c r="B44" s="64" t="s">
        <v>147</v>
      </c>
      <c r="C44" s="65">
        <v>385</v>
      </c>
      <c r="D44" s="71"/>
      <c r="E44" s="67"/>
      <c r="F44" s="6"/>
      <c r="G44" s="7"/>
    </row>
    <row r="45" spans="1:8" x14ac:dyDescent="0.2">
      <c r="A45" s="117">
        <v>43467</v>
      </c>
      <c r="B45" s="64" t="s">
        <v>122</v>
      </c>
      <c r="C45" s="65">
        <v>35</v>
      </c>
      <c r="D45" s="71"/>
      <c r="E45" s="67"/>
      <c r="F45" s="6"/>
      <c r="G45" s="7"/>
    </row>
    <row r="46" spans="1:8" x14ac:dyDescent="0.2">
      <c r="A46" s="117">
        <v>43467</v>
      </c>
      <c r="B46" s="64" t="s">
        <v>123</v>
      </c>
      <c r="C46" s="65">
        <v>35</v>
      </c>
      <c r="D46" s="71"/>
      <c r="E46" s="67"/>
      <c r="F46" s="6"/>
      <c r="G46" s="7"/>
    </row>
    <row r="47" spans="1:8" x14ac:dyDescent="0.2">
      <c r="A47" s="117">
        <v>43468</v>
      </c>
      <c r="B47" s="64" t="s">
        <v>129</v>
      </c>
      <c r="C47" s="70">
        <v>105</v>
      </c>
      <c r="D47" s="71"/>
      <c r="E47" s="65"/>
      <c r="F47" s="6"/>
      <c r="G47" s="7"/>
    </row>
    <row r="48" spans="1:8" x14ac:dyDescent="0.2">
      <c r="A48" s="117">
        <v>43468</v>
      </c>
      <c r="B48" s="64" t="s">
        <v>130</v>
      </c>
      <c r="C48" s="70">
        <v>21</v>
      </c>
      <c r="D48" s="71"/>
      <c r="E48" s="65"/>
      <c r="F48" s="6"/>
      <c r="G48" s="7"/>
    </row>
    <row r="49" spans="1:7" x14ac:dyDescent="0.2">
      <c r="A49" s="117">
        <v>43472</v>
      </c>
      <c r="B49" s="64" t="s">
        <v>129</v>
      </c>
      <c r="C49" s="70">
        <v>105</v>
      </c>
      <c r="D49" s="71"/>
      <c r="E49" s="65"/>
      <c r="F49" s="6"/>
      <c r="G49" s="7"/>
    </row>
    <row r="50" spans="1:7" x14ac:dyDescent="0.2">
      <c r="A50" s="117">
        <v>43473</v>
      </c>
      <c r="B50" s="64" t="s">
        <v>131</v>
      </c>
      <c r="C50" s="70">
        <v>35</v>
      </c>
      <c r="D50" s="71"/>
      <c r="E50" s="65"/>
      <c r="F50" s="6"/>
      <c r="G50" s="7"/>
    </row>
    <row r="51" spans="1:7" x14ac:dyDescent="0.2">
      <c r="A51" s="117">
        <v>43474</v>
      </c>
      <c r="B51" s="64" t="s">
        <v>132</v>
      </c>
      <c r="C51" s="70">
        <v>35</v>
      </c>
      <c r="D51" s="71"/>
      <c r="E51" s="65"/>
      <c r="F51" s="6"/>
      <c r="G51" s="7"/>
    </row>
    <row r="52" spans="1:7" x14ac:dyDescent="0.2">
      <c r="A52" s="117">
        <v>43475</v>
      </c>
      <c r="B52" s="64" t="s">
        <v>133</v>
      </c>
      <c r="C52" s="70">
        <v>245</v>
      </c>
      <c r="D52" s="71"/>
      <c r="E52" s="65"/>
      <c r="F52" s="6"/>
      <c r="G52" s="7"/>
    </row>
    <row r="53" spans="1:7" x14ac:dyDescent="0.2">
      <c r="A53" s="117">
        <v>43476</v>
      </c>
      <c r="B53" s="64" t="s">
        <v>134</v>
      </c>
      <c r="C53" s="70">
        <v>70</v>
      </c>
      <c r="D53" s="71"/>
      <c r="E53" s="65"/>
      <c r="F53" s="6"/>
      <c r="G53" s="7"/>
    </row>
    <row r="54" spans="1:7" x14ac:dyDescent="0.2">
      <c r="A54" s="117">
        <v>43476</v>
      </c>
      <c r="B54" s="64" t="s">
        <v>135</v>
      </c>
      <c r="C54" s="70">
        <v>15</v>
      </c>
      <c r="D54" s="71"/>
      <c r="E54" s="65"/>
      <c r="F54" s="6"/>
      <c r="G54" s="7"/>
    </row>
    <row r="55" spans="1:7" x14ac:dyDescent="0.2">
      <c r="A55" s="117">
        <v>43479</v>
      </c>
      <c r="B55" s="64" t="s">
        <v>136</v>
      </c>
      <c r="C55" s="70">
        <v>175</v>
      </c>
      <c r="D55" s="71"/>
      <c r="E55" s="65"/>
      <c r="F55" s="6"/>
      <c r="G55" s="7"/>
    </row>
    <row r="56" spans="1:7" x14ac:dyDescent="0.2">
      <c r="A56" s="117">
        <v>43479</v>
      </c>
      <c r="B56" s="64" t="s">
        <v>137</v>
      </c>
      <c r="C56" s="70">
        <v>7</v>
      </c>
      <c r="D56" s="71"/>
      <c r="E56" s="65"/>
      <c r="F56" s="6"/>
      <c r="G56" s="7"/>
    </row>
    <row r="57" spans="1:7" x14ac:dyDescent="0.2">
      <c r="A57" s="117">
        <v>43480</v>
      </c>
      <c r="B57" s="64" t="s">
        <v>138</v>
      </c>
      <c r="C57" s="70">
        <v>490</v>
      </c>
      <c r="D57" s="71"/>
      <c r="E57" s="65"/>
      <c r="F57" s="6"/>
      <c r="G57" s="7"/>
    </row>
    <row r="58" spans="1:7" x14ac:dyDescent="0.2">
      <c r="A58" s="117">
        <v>43480</v>
      </c>
      <c r="B58" s="64" t="s">
        <v>139</v>
      </c>
      <c r="C58" s="70">
        <v>30</v>
      </c>
      <c r="D58" s="71"/>
      <c r="E58" s="65"/>
      <c r="F58" s="6"/>
      <c r="G58" s="7"/>
    </row>
    <row r="59" spans="1:7" x14ac:dyDescent="0.2">
      <c r="A59" s="117">
        <v>43481</v>
      </c>
      <c r="B59" s="64" t="s">
        <v>140</v>
      </c>
      <c r="C59" s="70">
        <v>70</v>
      </c>
      <c r="D59" s="71"/>
      <c r="E59" s="65"/>
      <c r="F59" s="6"/>
      <c r="G59" s="7"/>
    </row>
    <row r="60" spans="1:7" x14ac:dyDescent="0.2">
      <c r="A60" s="117">
        <v>43482</v>
      </c>
      <c r="B60" s="64" t="s">
        <v>143</v>
      </c>
      <c r="C60" s="70">
        <v>35</v>
      </c>
      <c r="D60" s="71"/>
      <c r="E60" s="65"/>
      <c r="F60" s="6"/>
      <c r="G60" s="7"/>
    </row>
    <row r="61" spans="1:7" x14ac:dyDescent="0.2">
      <c r="A61" s="117">
        <v>43486</v>
      </c>
      <c r="B61" s="64" t="s">
        <v>137</v>
      </c>
      <c r="C61" s="70">
        <v>7</v>
      </c>
      <c r="D61" s="71"/>
      <c r="E61" s="65"/>
      <c r="F61" s="6"/>
      <c r="G61" s="7"/>
    </row>
    <row r="62" spans="1:7" x14ac:dyDescent="0.2">
      <c r="A62" s="117">
        <v>43487</v>
      </c>
      <c r="B62" s="64" t="s">
        <v>131</v>
      </c>
      <c r="C62" s="70">
        <v>35</v>
      </c>
      <c r="D62" s="71"/>
      <c r="E62" s="65"/>
      <c r="F62" s="6"/>
      <c r="G62" s="7"/>
    </row>
    <row r="63" spans="1:7" x14ac:dyDescent="0.2">
      <c r="A63" s="117">
        <v>43488</v>
      </c>
      <c r="B63" s="64" t="s">
        <v>131</v>
      </c>
      <c r="C63" s="70">
        <v>35</v>
      </c>
      <c r="D63" s="71"/>
      <c r="E63" s="65"/>
      <c r="F63" s="6"/>
      <c r="G63" s="7"/>
    </row>
    <row r="64" spans="1:7" x14ac:dyDescent="0.2">
      <c r="A64" s="117">
        <v>43489</v>
      </c>
      <c r="B64" s="64" t="s">
        <v>129</v>
      </c>
      <c r="C64" s="70">
        <v>105</v>
      </c>
      <c r="D64" s="71"/>
      <c r="E64" s="65"/>
      <c r="F64" s="6"/>
      <c r="G64" s="7"/>
    </row>
    <row r="65" spans="1:7" x14ac:dyDescent="0.2">
      <c r="A65" s="117">
        <v>43489</v>
      </c>
      <c r="B65" s="64" t="s">
        <v>137</v>
      </c>
      <c r="C65" s="70">
        <v>7</v>
      </c>
      <c r="D65" s="71"/>
      <c r="E65" s="65"/>
      <c r="F65" s="6"/>
      <c r="G65" s="7"/>
    </row>
    <row r="66" spans="1:7" x14ac:dyDescent="0.2">
      <c r="A66" s="117">
        <v>43490</v>
      </c>
      <c r="B66" s="64" t="s">
        <v>134</v>
      </c>
      <c r="C66" s="70">
        <v>70</v>
      </c>
      <c r="D66" s="71"/>
      <c r="E66" s="65"/>
      <c r="F66" s="6"/>
      <c r="G66" s="7"/>
    </row>
    <row r="67" spans="1:7" x14ac:dyDescent="0.2">
      <c r="A67" s="117">
        <v>43490</v>
      </c>
      <c r="B67" s="64" t="s">
        <v>137</v>
      </c>
      <c r="C67" s="70">
        <v>7</v>
      </c>
      <c r="D67" s="71"/>
      <c r="E67" s="65"/>
      <c r="F67" s="6"/>
      <c r="G67" s="7"/>
    </row>
    <row r="68" spans="1:7" x14ac:dyDescent="0.2">
      <c r="A68" s="117">
        <v>43493</v>
      </c>
      <c r="B68" s="64" t="s">
        <v>144</v>
      </c>
      <c r="C68" s="70">
        <v>210</v>
      </c>
      <c r="D68" s="71"/>
      <c r="E68" s="65"/>
      <c r="F68" s="6"/>
      <c r="G68" s="7"/>
    </row>
    <row r="69" spans="1:7" x14ac:dyDescent="0.2">
      <c r="A69" s="117">
        <v>43494</v>
      </c>
      <c r="B69" s="64" t="s">
        <v>145</v>
      </c>
      <c r="C69" s="70">
        <v>140</v>
      </c>
      <c r="D69" s="71"/>
      <c r="E69" s="65"/>
      <c r="F69" s="6"/>
      <c r="G69" s="7"/>
    </row>
    <row r="70" spans="1:7" x14ac:dyDescent="0.2">
      <c r="A70" s="117">
        <v>43495</v>
      </c>
      <c r="B70" s="64" t="s">
        <v>129</v>
      </c>
      <c r="C70" s="70">
        <v>105</v>
      </c>
      <c r="D70" s="71"/>
      <c r="E70" s="65"/>
      <c r="F70" s="6"/>
      <c r="G70" s="7"/>
    </row>
    <row r="71" spans="1:7" x14ac:dyDescent="0.2">
      <c r="A71" s="117">
        <v>43496</v>
      </c>
      <c r="B71" s="64" t="s">
        <v>140</v>
      </c>
      <c r="C71" s="70">
        <v>70</v>
      </c>
      <c r="D71" s="71"/>
      <c r="E71" s="65"/>
      <c r="F71" s="6"/>
      <c r="G71" s="7"/>
    </row>
    <row r="72" spans="1:7" x14ac:dyDescent="0.2">
      <c r="A72" s="117">
        <v>43502</v>
      </c>
      <c r="B72" s="64" t="s">
        <v>146</v>
      </c>
      <c r="C72" s="70">
        <v>722</v>
      </c>
      <c r="D72" s="67">
        <v>20</v>
      </c>
      <c r="E72" s="65"/>
      <c r="F72" s="6"/>
      <c r="G72" s="7"/>
    </row>
    <row r="73" spans="1:7" x14ac:dyDescent="0.2">
      <c r="A73" s="117">
        <v>43538</v>
      </c>
      <c r="B73" s="64" t="s">
        <v>152</v>
      </c>
      <c r="C73" s="70">
        <v>35</v>
      </c>
      <c r="D73" s="67"/>
      <c r="E73" s="65"/>
      <c r="F73" s="6"/>
      <c r="G73" s="7"/>
    </row>
    <row r="74" spans="1:7" x14ac:dyDescent="0.2">
      <c r="A74" s="117">
        <v>43564</v>
      </c>
      <c r="B74" s="64" t="s">
        <v>153</v>
      </c>
      <c r="C74" s="70">
        <v>35</v>
      </c>
      <c r="D74" s="67"/>
      <c r="E74" s="65"/>
      <c r="F74" s="6"/>
      <c r="G74" s="7"/>
    </row>
    <row r="75" spans="1:7" x14ac:dyDescent="0.2">
      <c r="A75" s="117">
        <v>43600</v>
      </c>
      <c r="B75" s="64" t="s">
        <v>154</v>
      </c>
      <c r="C75" s="70">
        <v>35</v>
      </c>
      <c r="D75" s="67"/>
      <c r="E75" s="65"/>
      <c r="F75" s="6"/>
      <c r="G75" s="7"/>
    </row>
    <row r="76" spans="1:7" x14ac:dyDescent="0.2">
      <c r="A76" s="117">
        <v>43658</v>
      </c>
      <c r="B76" s="64" t="s">
        <v>159</v>
      </c>
      <c r="C76" s="70">
        <v>35</v>
      </c>
      <c r="D76" s="67"/>
      <c r="E76" s="65"/>
      <c r="F76" s="6"/>
      <c r="G76" s="7"/>
    </row>
    <row r="77" spans="1:7" x14ac:dyDescent="0.2">
      <c r="A77" s="117">
        <v>43706</v>
      </c>
      <c r="B77" s="64" t="s">
        <v>164</v>
      </c>
      <c r="C77" s="70"/>
      <c r="D77" s="67">
        <v>250</v>
      </c>
      <c r="E77" s="65"/>
      <c r="F77" s="6"/>
      <c r="G77" s="7"/>
    </row>
    <row r="78" spans="1:7" x14ac:dyDescent="0.2">
      <c r="A78" s="63"/>
      <c r="B78" s="64"/>
      <c r="C78" s="65"/>
      <c r="D78" s="71"/>
      <c r="E78" s="67"/>
      <c r="F78" s="6"/>
      <c r="G78" s="7"/>
    </row>
    <row r="79" spans="1:7" ht="13.5" thickBot="1" x14ac:dyDescent="0.25">
      <c r="A79" s="28"/>
      <c r="B79" s="17"/>
      <c r="C79" s="72"/>
      <c r="D79" s="73"/>
      <c r="E79" s="74"/>
      <c r="F79" s="6"/>
      <c r="G79" s="7"/>
    </row>
    <row r="80" spans="1:7" ht="13.5" thickBot="1" x14ac:dyDescent="0.25">
      <c r="A80" s="29" t="s">
        <v>47</v>
      </c>
      <c r="B80" s="30"/>
      <c r="C80" s="85">
        <f>SUM(C6:C79)</f>
        <v>4761</v>
      </c>
      <c r="D80" s="84">
        <f>SUM(D6:D78)</f>
        <v>270</v>
      </c>
      <c r="E80" s="98">
        <f>SUM(E6:E78)</f>
        <v>0</v>
      </c>
      <c r="F80" s="99">
        <f>SUM(C80:E80)</f>
        <v>5031</v>
      </c>
      <c r="G80" s="1"/>
    </row>
    <row r="81" spans="6:7" ht="13.5" thickTop="1" x14ac:dyDescent="0.2">
      <c r="F81" s="3"/>
      <c r="G81" s="1"/>
    </row>
    <row r="82" spans="6:7" x14ac:dyDescent="0.2">
      <c r="F82" s="3"/>
      <c r="G82" s="1"/>
    </row>
    <row r="83" spans="6:7" x14ac:dyDescent="0.2">
      <c r="F83" s="3"/>
      <c r="G83" s="1"/>
    </row>
  </sheetData>
  <phoneticPr fontId="0" type="noConversion"/>
  <pageMargins left="0.75" right="0.75" top="1" bottom="1" header="0.5" footer="0.5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Normal="100" workbookViewId="0">
      <pane ySplit="4" topLeftCell="A11" activePane="bottomLeft" state="frozen"/>
      <selection pane="bottomLeft" activeCell="B13" sqref="B13:H14"/>
    </sheetView>
  </sheetViews>
  <sheetFormatPr defaultRowHeight="12.75" x14ac:dyDescent="0.2"/>
  <cols>
    <col min="1" max="1" width="10.42578125" customWidth="1"/>
    <col min="2" max="2" width="26.140625" customWidth="1"/>
    <col min="3" max="3" width="5.140625" customWidth="1"/>
    <col min="4" max="4" width="6.28515625" style="14" customWidth="1"/>
    <col min="5" max="6" width="9.85546875" customWidth="1"/>
    <col min="7" max="10" width="10.7109375" customWidth="1"/>
    <col min="11" max="11" width="11.5703125" customWidth="1"/>
    <col min="12" max="12" width="11.7109375" customWidth="1"/>
    <col min="13" max="17" width="10.7109375" customWidth="1"/>
  </cols>
  <sheetData>
    <row r="1" spans="1:18" ht="19.899999999999999" customHeight="1" x14ac:dyDescent="0.25">
      <c r="A1" s="86" t="s">
        <v>4</v>
      </c>
      <c r="C1" s="23"/>
      <c r="D1" s="18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9.149999999999999" customHeight="1" x14ac:dyDescent="0.25">
      <c r="A2" s="87" t="s">
        <v>45</v>
      </c>
      <c r="C2" s="23"/>
      <c r="D2" s="18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9.149999999999999" customHeight="1" x14ac:dyDescent="0.2">
      <c r="A3" s="56"/>
      <c r="B3" s="91"/>
      <c r="C3" s="92"/>
      <c r="D3" s="19"/>
      <c r="E3" s="91"/>
      <c r="F3" s="91"/>
      <c r="G3" s="93">
        <v>1</v>
      </c>
      <c r="H3" s="93">
        <v>2</v>
      </c>
      <c r="I3" s="93">
        <v>3</v>
      </c>
      <c r="J3" s="93">
        <v>4</v>
      </c>
      <c r="K3" s="93">
        <v>5</v>
      </c>
      <c r="L3" s="93">
        <v>6</v>
      </c>
      <c r="M3" s="93">
        <v>7</v>
      </c>
      <c r="N3" s="93">
        <v>8</v>
      </c>
      <c r="O3" s="93">
        <v>9</v>
      </c>
      <c r="P3" s="93">
        <v>10</v>
      </c>
      <c r="Q3" s="93">
        <v>11</v>
      </c>
      <c r="R3" s="93">
        <v>12</v>
      </c>
    </row>
    <row r="4" spans="1:18" ht="27" x14ac:dyDescent="0.2">
      <c r="A4" s="94" t="s">
        <v>0</v>
      </c>
      <c r="B4" s="94" t="s">
        <v>1</v>
      </c>
      <c r="C4" s="7"/>
      <c r="D4" s="95" t="s">
        <v>2</v>
      </c>
      <c r="E4" s="94" t="s">
        <v>7</v>
      </c>
      <c r="F4" s="96" t="s">
        <v>3</v>
      </c>
      <c r="G4" s="94" t="s">
        <v>41</v>
      </c>
      <c r="H4" s="94" t="s">
        <v>42</v>
      </c>
      <c r="I4" s="97" t="s">
        <v>29</v>
      </c>
      <c r="J4" s="94" t="s">
        <v>30</v>
      </c>
      <c r="K4" s="94" t="s">
        <v>38</v>
      </c>
      <c r="L4" s="94" t="s">
        <v>32</v>
      </c>
      <c r="M4" s="94" t="s">
        <v>167</v>
      </c>
      <c r="N4" s="94" t="s">
        <v>169</v>
      </c>
      <c r="O4" s="94" t="s">
        <v>8</v>
      </c>
      <c r="P4" s="94" t="s">
        <v>31</v>
      </c>
      <c r="Q4" s="104" t="s">
        <v>59</v>
      </c>
      <c r="R4" s="94" t="s">
        <v>43</v>
      </c>
    </row>
    <row r="5" spans="1:18" x14ac:dyDescent="0.2">
      <c r="A5" s="63" t="s">
        <v>48</v>
      </c>
      <c r="B5" s="78" t="s">
        <v>50</v>
      </c>
      <c r="C5" s="76"/>
      <c r="D5" s="79" t="s">
        <v>49</v>
      </c>
      <c r="E5" s="81">
        <v>30</v>
      </c>
      <c r="F5" s="81"/>
      <c r="G5" s="81"/>
      <c r="H5" s="81"/>
      <c r="I5" s="81">
        <v>30</v>
      </c>
      <c r="J5" s="81"/>
      <c r="K5" s="81"/>
      <c r="L5" s="81"/>
      <c r="M5" s="81"/>
      <c r="N5" s="81"/>
      <c r="O5" s="81"/>
      <c r="P5" s="105"/>
      <c r="Q5" s="108"/>
      <c r="R5" s="108"/>
    </row>
    <row r="6" spans="1:18" x14ac:dyDescent="0.2">
      <c r="A6" s="63" t="s">
        <v>55</v>
      </c>
      <c r="B6" s="78" t="s">
        <v>56</v>
      </c>
      <c r="C6" s="76"/>
      <c r="D6" s="79" t="s">
        <v>49</v>
      </c>
      <c r="E6" s="81">
        <v>60.5</v>
      </c>
      <c r="F6" s="81"/>
      <c r="G6" s="81"/>
      <c r="H6" s="81"/>
      <c r="I6" s="81"/>
      <c r="J6" s="81">
        <v>60.5</v>
      </c>
      <c r="K6" s="81"/>
      <c r="L6" s="81"/>
      <c r="M6" s="82"/>
      <c r="N6" s="82"/>
      <c r="O6" s="81"/>
      <c r="P6" s="106"/>
      <c r="Q6" s="107"/>
      <c r="R6" s="109"/>
    </row>
    <row r="7" spans="1:18" x14ac:dyDescent="0.2">
      <c r="A7" s="63" t="s">
        <v>57</v>
      </c>
      <c r="B7" s="78" t="s">
        <v>58</v>
      </c>
      <c r="C7" s="76"/>
      <c r="D7" s="79" t="s">
        <v>49</v>
      </c>
      <c r="E7" s="81">
        <v>171.53</v>
      </c>
      <c r="F7" s="81"/>
      <c r="G7" s="81"/>
      <c r="H7" s="81"/>
      <c r="I7" s="81"/>
      <c r="J7" s="81">
        <v>115</v>
      </c>
      <c r="K7" s="81"/>
      <c r="L7" s="81"/>
      <c r="M7" s="81">
        <v>41.98</v>
      </c>
      <c r="N7" s="81"/>
      <c r="O7" s="81"/>
      <c r="P7" s="105"/>
      <c r="Q7" s="109">
        <v>14.55</v>
      </c>
      <c r="R7" s="107"/>
    </row>
    <row r="8" spans="1:18" x14ac:dyDescent="0.2">
      <c r="A8" s="63" t="s">
        <v>60</v>
      </c>
      <c r="B8" s="78" t="s">
        <v>61</v>
      </c>
      <c r="C8" s="76"/>
      <c r="D8" s="79" t="s">
        <v>49</v>
      </c>
      <c r="E8" s="81">
        <v>64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105"/>
      <c r="Q8" s="108">
        <v>64</v>
      </c>
      <c r="R8" s="107"/>
    </row>
    <row r="9" spans="1:18" x14ac:dyDescent="0.2">
      <c r="A9" s="63" t="s">
        <v>60</v>
      </c>
      <c r="B9" s="78" t="s">
        <v>69</v>
      </c>
      <c r="C9" s="76"/>
      <c r="D9" s="79" t="s">
        <v>49</v>
      </c>
      <c r="E9" s="81">
        <v>84.5</v>
      </c>
      <c r="F9" s="81"/>
      <c r="G9" s="81"/>
      <c r="H9" s="81"/>
      <c r="I9" s="81"/>
      <c r="J9" s="81">
        <v>84.5</v>
      </c>
      <c r="K9" s="81"/>
      <c r="L9" s="81"/>
      <c r="M9" s="81"/>
      <c r="N9" s="81"/>
      <c r="O9" s="81"/>
      <c r="P9" s="105"/>
      <c r="Q9" s="109"/>
      <c r="R9" s="107"/>
    </row>
    <row r="10" spans="1:18" x14ac:dyDescent="0.2">
      <c r="A10" s="63" t="s">
        <v>72</v>
      </c>
      <c r="B10" s="78" t="s">
        <v>71</v>
      </c>
      <c r="C10" s="76"/>
      <c r="D10" s="79" t="s">
        <v>49</v>
      </c>
      <c r="E10" s="81">
        <v>40.619999999999997</v>
      </c>
      <c r="F10" s="81"/>
      <c r="G10" s="81"/>
      <c r="H10" s="81"/>
      <c r="I10" s="81"/>
      <c r="J10" s="81"/>
      <c r="K10" s="81"/>
      <c r="L10" s="81"/>
      <c r="M10" s="81">
        <v>40.619999999999997</v>
      </c>
      <c r="N10" s="81"/>
      <c r="O10" s="81"/>
      <c r="P10" s="105"/>
      <c r="Q10" s="109"/>
      <c r="R10" s="107"/>
    </row>
    <row r="11" spans="1:18" x14ac:dyDescent="0.2">
      <c r="A11" s="63" t="s">
        <v>85</v>
      </c>
      <c r="B11" s="78" t="s">
        <v>89</v>
      </c>
      <c r="C11" s="76"/>
      <c r="D11" s="79" t="s">
        <v>86</v>
      </c>
      <c r="E11" s="81">
        <v>25</v>
      </c>
      <c r="F11" s="81"/>
      <c r="G11" s="81"/>
      <c r="H11" s="81"/>
      <c r="I11" s="81"/>
      <c r="J11" s="81"/>
      <c r="K11" s="81"/>
      <c r="L11" s="81"/>
      <c r="M11" s="81"/>
      <c r="N11" s="81">
        <v>25</v>
      </c>
      <c r="O11" s="81"/>
      <c r="P11" s="105"/>
      <c r="Q11" s="107"/>
      <c r="R11" s="107"/>
    </row>
    <row r="12" spans="1:18" x14ac:dyDescent="0.2">
      <c r="A12" s="63" t="s">
        <v>84</v>
      </c>
      <c r="B12" s="78" t="s">
        <v>90</v>
      </c>
      <c r="C12" s="76"/>
      <c r="D12" s="79" t="s">
        <v>87</v>
      </c>
      <c r="E12" s="81">
        <v>100</v>
      </c>
      <c r="F12" s="81"/>
      <c r="G12" s="81"/>
      <c r="H12" s="81"/>
      <c r="I12" s="81"/>
      <c r="J12" s="81"/>
      <c r="K12" s="81"/>
      <c r="L12" s="81"/>
      <c r="M12" s="81"/>
      <c r="N12" s="81">
        <v>100</v>
      </c>
      <c r="O12" s="81"/>
      <c r="P12" s="105"/>
      <c r="Q12" s="109"/>
      <c r="R12" s="107"/>
    </row>
    <row r="13" spans="1:18" x14ac:dyDescent="0.2">
      <c r="A13" s="63" t="s">
        <v>84</v>
      </c>
      <c r="B13" s="78" t="s">
        <v>91</v>
      </c>
      <c r="C13" s="76"/>
      <c r="D13" s="79" t="s">
        <v>88</v>
      </c>
      <c r="E13" s="81">
        <v>30</v>
      </c>
      <c r="F13" s="81"/>
      <c r="G13" s="81"/>
      <c r="H13" s="81"/>
      <c r="I13" s="81"/>
      <c r="J13" s="81"/>
      <c r="K13" s="81"/>
      <c r="L13" s="81"/>
      <c r="M13" s="81"/>
      <c r="N13" s="81">
        <v>30</v>
      </c>
      <c r="O13" s="81"/>
      <c r="P13" s="105"/>
      <c r="Q13" s="109"/>
      <c r="R13" s="107"/>
    </row>
    <row r="14" spans="1:18" x14ac:dyDescent="0.2">
      <c r="A14" s="63" t="s">
        <v>92</v>
      </c>
      <c r="B14" s="78" t="s">
        <v>93</v>
      </c>
      <c r="C14" s="76"/>
      <c r="D14" s="79" t="s">
        <v>94</v>
      </c>
      <c r="E14" s="81">
        <v>50</v>
      </c>
      <c r="F14" s="81"/>
      <c r="G14" s="81"/>
      <c r="H14" s="81"/>
      <c r="I14" s="81"/>
      <c r="J14" s="81"/>
      <c r="K14" s="81"/>
      <c r="L14" s="81"/>
      <c r="M14" s="81"/>
      <c r="N14" s="81">
        <v>50</v>
      </c>
      <c r="O14" s="81"/>
      <c r="P14" s="105"/>
      <c r="Q14" s="107"/>
      <c r="R14" s="107"/>
    </row>
    <row r="15" spans="1:18" x14ac:dyDescent="0.2">
      <c r="A15" s="63" t="s">
        <v>95</v>
      </c>
      <c r="B15" s="78" t="s">
        <v>96</v>
      </c>
      <c r="C15" s="76"/>
      <c r="D15" s="79" t="s">
        <v>49</v>
      </c>
      <c r="E15" s="81">
        <v>10</v>
      </c>
      <c r="F15" s="81"/>
      <c r="G15" s="81"/>
      <c r="H15" s="81"/>
      <c r="I15" s="81"/>
      <c r="J15" s="81"/>
      <c r="K15" s="81"/>
      <c r="L15" s="81">
        <v>10</v>
      </c>
      <c r="M15" s="81"/>
      <c r="N15" s="81"/>
      <c r="O15" s="81"/>
      <c r="P15" s="105"/>
      <c r="Q15" s="107"/>
      <c r="R15" s="107"/>
    </row>
    <row r="16" spans="1:18" x14ac:dyDescent="0.2">
      <c r="A16" s="63" t="s">
        <v>97</v>
      </c>
      <c r="B16" s="78" t="s">
        <v>98</v>
      </c>
      <c r="C16" s="76"/>
      <c r="D16" s="79" t="s">
        <v>49</v>
      </c>
      <c r="E16" s="81">
        <v>22</v>
      </c>
      <c r="F16" s="81"/>
      <c r="G16" s="81"/>
      <c r="H16" s="81"/>
      <c r="I16" s="81"/>
      <c r="J16" s="81">
        <v>22</v>
      </c>
      <c r="K16" s="81"/>
      <c r="L16" s="81"/>
      <c r="M16" s="81"/>
      <c r="N16" s="81"/>
      <c r="O16" s="81"/>
      <c r="P16" s="105"/>
      <c r="Q16" s="107"/>
      <c r="R16" s="107"/>
    </row>
    <row r="17" spans="1:18" x14ac:dyDescent="0.2">
      <c r="A17" s="63" t="s">
        <v>125</v>
      </c>
      <c r="B17" s="78" t="s">
        <v>141</v>
      </c>
      <c r="C17" s="76"/>
      <c r="D17" s="79" t="s">
        <v>49</v>
      </c>
      <c r="E17" s="81">
        <v>35</v>
      </c>
      <c r="F17" s="81"/>
      <c r="G17" s="81"/>
      <c r="H17" s="81"/>
      <c r="I17" s="81"/>
      <c r="J17" s="81"/>
      <c r="K17" s="81"/>
      <c r="L17" s="81">
        <v>35</v>
      </c>
      <c r="M17" s="81"/>
      <c r="N17" s="81"/>
      <c r="O17" s="81"/>
      <c r="P17" s="105"/>
      <c r="Q17" s="107"/>
      <c r="R17" s="107"/>
    </row>
    <row r="18" spans="1:18" x14ac:dyDescent="0.2">
      <c r="A18" s="63" t="s">
        <v>125</v>
      </c>
      <c r="B18" s="78" t="s">
        <v>126</v>
      </c>
      <c r="C18" s="76"/>
      <c r="D18" s="79" t="s">
        <v>49</v>
      </c>
      <c r="E18" s="81">
        <v>1124.6099999999999</v>
      </c>
      <c r="F18" s="81"/>
      <c r="G18" s="81"/>
      <c r="H18" s="81">
        <v>1124.6099999999999</v>
      </c>
      <c r="I18" s="81"/>
      <c r="J18" s="81"/>
      <c r="K18" s="81"/>
      <c r="L18" s="81"/>
      <c r="M18" s="81"/>
      <c r="N18" s="81"/>
      <c r="O18" s="81"/>
      <c r="P18" s="105"/>
      <c r="Q18" s="107"/>
      <c r="R18" s="107"/>
    </row>
    <row r="19" spans="1:18" x14ac:dyDescent="0.2">
      <c r="A19" s="63" t="s">
        <v>127</v>
      </c>
      <c r="B19" s="78" t="s">
        <v>128</v>
      </c>
      <c r="C19" s="76"/>
      <c r="D19" s="79" t="s">
        <v>49</v>
      </c>
      <c r="E19" s="81">
        <v>10</v>
      </c>
      <c r="F19" s="81"/>
      <c r="G19" s="81"/>
      <c r="H19" s="81"/>
      <c r="I19" s="81"/>
      <c r="J19" s="81"/>
      <c r="K19" s="81"/>
      <c r="L19" s="81">
        <v>10</v>
      </c>
      <c r="M19" s="81"/>
      <c r="N19" s="81"/>
      <c r="O19" s="81"/>
      <c r="P19" s="105"/>
      <c r="Q19" s="107"/>
      <c r="R19" s="107"/>
    </row>
    <row r="20" spans="1:18" x14ac:dyDescent="0.2">
      <c r="A20" s="63" t="s">
        <v>148</v>
      </c>
      <c r="B20" s="78" t="s">
        <v>149</v>
      </c>
      <c r="C20" s="76"/>
      <c r="D20" s="79" t="s">
        <v>49</v>
      </c>
      <c r="E20" s="81">
        <v>167.03</v>
      </c>
      <c r="F20" s="81"/>
      <c r="G20" s="81"/>
      <c r="H20" s="81"/>
      <c r="I20" s="81"/>
      <c r="J20" s="81">
        <v>43.5</v>
      </c>
      <c r="K20" s="81"/>
      <c r="L20" s="81"/>
      <c r="N20" s="81">
        <v>6</v>
      </c>
      <c r="O20" s="81"/>
      <c r="P20" s="105"/>
      <c r="Q20" s="109">
        <v>53</v>
      </c>
      <c r="R20" s="109">
        <v>64.53</v>
      </c>
    </row>
    <row r="21" spans="1:18" x14ac:dyDescent="0.2">
      <c r="A21" s="63" t="s">
        <v>166</v>
      </c>
      <c r="B21" s="78" t="s">
        <v>149</v>
      </c>
      <c r="C21" s="76"/>
      <c r="D21" s="79" t="s">
        <v>49</v>
      </c>
      <c r="E21" s="81">
        <v>34.15</v>
      </c>
      <c r="F21" s="81"/>
      <c r="G21" s="81"/>
      <c r="H21" s="81"/>
      <c r="I21" s="81"/>
      <c r="J21" s="81"/>
      <c r="K21" s="81">
        <v>15.15</v>
      </c>
      <c r="L21" s="81"/>
      <c r="M21" s="81">
        <v>19</v>
      </c>
      <c r="N21" s="81"/>
      <c r="O21" s="81"/>
      <c r="P21" s="105"/>
      <c r="Q21" s="107"/>
      <c r="R21" s="107"/>
    </row>
    <row r="22" spans="1:18" x14ac:dyDescent="0.2">
      <c r="A22" s="63" t="s">
        <v>166</v>
      </c>
      <c r="B22" s="78" t="s">
        <v>56</v>
      </c>
      <c r="C22" s="76"/>
      <c r="D22" s="79" t="s">
        <v>49</v>
      </c>
      <c r="E22" s="81">
        <v>35</v>
      </c>
      <c r="F22" s="81"/>
      <c r="G22" s="81"/>
      <c r="H22" s="81"/>
      <c r="I22" s="81"/>
      <c r="J22" s="81"/>
      <c r="K22" s="81">
        <v>35</v>
      </c>
      <c r="L22" s="81"/>
      <c r="M22" s="81"/>
      <c r="N22" s="81"/>
      <c r="O22" s="81"/>
      <c r="P22" s="105"/>
      <c r="Q22" s="107"/>
      <c r="R22" s="107"/>
    </row>
    <row r="23" spans="1:18" x14ac:dyDescent="0.2">
      <c r="A23" s="63" t="s">
        <v>166</v>
      </c>
      <c r="B23" s="78" t="s">
        <v>156</v>
      </c>
      <c r="C23" s="76"/>
      <c r="D23" s="79" t="s">
        <v>49</v>
      </c>
      <c r="E23" s="81">
        <v>11.5</v>
      </c>
      <c r="F23" s="81"/>
      <c r="G23" s="81"/>
      <c r="H23" s="81"/>
      <c r="I23" s="81"/>
      <c r="J23" s="81"/>
      <c r="K23" s="81">
        <v>11.5</v>
      </c>
      <c r="L23" s="81"/>
      <c r="M23" s="81"/>
      <c r="N23" s="81"/>
      <c r="O23" s="81"/>
      <c r="P23" s="105"/>
      <c r="Q23" s="107"/>
      <c r="R23" s="107"/>
    </row>
    <row r="24" spans="1:18" x14ac:dyDescent="0.2">
      <c r="A24" s="63" t="s">
        <v>157</v>
      </c>
      <c r="B24" s="78" t="s">
        <v>158</v>
      </c>
      <c r="C24" s="76"/>
      <c r="D24" s="79" t="s">
        <v>49</v>
      </c>
      <c r="E24" s="81">
        <v>121</v>
      </c>
      <c r="F24" s="81"/>
      <c r="G24" s="81"/>
      <c r="H24" s="81"/>
      <c r="I24" s="81"/>
      <c r="J24" s="81"/>
      <c r="K24" s="81">
        <v>85</v>
      </c>
      <c r="L24" s="81"/>
      <c r="M24" s="81"/>
      <c r="N24" s="81"/>
      <c r="O24" s="81"/>
      <c r="P24" s="105"/>
      <c r="Q24" s="107"/>
      <c r="R24" s="108">
        <v>36</v>
      </c>
    </row>
    <row r="25" spans="1:18" x14ac:dyDescent="0.2">
      <c r="A25" s="63" t="s">
        <v>157</v>
      </c>
      <c r="B25" s="78" t="s">
        <v>158</v>
      </c>
      <c r="C25" s="76"/>
      <c r="D25" s="79" t="s">
        <v>49</v>
      </c>
      <c r="E25" s="81">
        <v>69.19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05">
        <v>69.19</v>
      </c>
      <c r="Q25" s="107"/>
      <c r="R25" s="107"/>
    </row>
    <row r="26" spans="1:18" x14ac:dyDescent="0.2">
      <c r="A26" s="63" t="s">
        <v>160</v>
      </c>
      <c r="B26" s="78" t="s">
        <v>161</v>
      </c>
      <c r="C26" s="76"/>
      <c r="D26" s="79" t="s">
        <v>49</v>
      </c>
      <c r="E26" s="81">
        <v>36.82</v>
      </c>
      <c r="F26" s="81"/>
      <c r="G26" s="81"/>
      <c r="H26" s="81"/>
      <c r="I26" s="81"/>
      <c r="J26" s="81"/>
      <c r="K26" s="81"/>
      <c r="L26" s="81"/>
      <c r="M26" s="81"/>
      <c r="N26" s="81"/>
      <c r="O26" s="81">
        <v>36.82</v>
      </c>
      <c r="P26" s="105"/>
      <c r="Q26" s="107"/>
      <c r="R26" s="107"/>
    </row>
    <row r="27" spans="1:18" x14ac:dyDescent="0.2">
      <c r="A27" s="63" t="s">
        <v>163</v>
      </c>
      <c r="B27" s="78" t="s">
        <v>162</v>
      </c>
      <c r="C27" s="76"/>
      <c r="D27" s="79" t="s">
        <v>49</v>
      </c>
      <c r="E27" s="81">
        <v>180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105"/>
      <c r="Q27" s="109">
        <v>62.5</v>
      </c>
      <c r="R27" s="109">
        <v>117.5</v>
      </c>
    </row>
    <row r="28" spans="1:18" x14ac:dyDescent="0.2">
      <c r="A28" s="63"/>
      <c r="B28" s="78"/>
      <c r="C28" s="76"/>
      <c r="D28" s="79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105"/>
      <c r="Q28" s="109"/>
      <c r="R28" s="109"/>
    </row>
    <row r="29" spans="1:18" x14ac:dyDescent="0.2">
      <c r="A29" s="63"/>
      <c r="B29" s="78"/>
      <c r="C29" s="76"/>
      <c r="D29" s="79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105"/>
      <c r="Q29" s="107"/>
      <c r="R29" s="107"/>
    </row>
    <row r="30" spans="1:18" x14ac:dyDescent="0.2">
      <c r="A30" s="63"/>
      <c r="B30" s="78"/>
      <c r="C30" s="76"/>
      <c r="D30" s="79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105"/>
      <c r="Q30" s="107"/>
      <c r="R30" s="107"/>
    </row>
    <row r="31" spans="1:18" x14ac:dyDescent="0.2">
      <c r="A31" s="63"/>
      <c r="B31" s="80"/>
      <c r="C31" s="76"/>
      <c r="D31" s="79"/>
      <c r="E31" s="81"/>
      <c r="F31" s="81"/>
      <c r="G31" s="81"/>
      <c r="H31" s="81" t="str">
        <f>IF(C31=2,F31,"")</f>
        <v/>
      </c>
      <c r="I31" s="81" t="str">
        <f>IF(C31=3,F31,"")</f>
        <v/>
      </c>
      <c r="J31" s="81" t="str">
        <f>IF(C31=4,F31,"")</f>
        <v/>
      </c>
      <c r="K31" s="81" t="str">
        <f>IF(C31=5,F31,"")</f>
        <v/>
      </c>
      <c r="L31" s="81" t="str">
        <f>IF(C31=6,F31,"")</f>
        <v/>
      </c>
      <c r="M31" s="81" t="str">
        <f>IF(C31=7,F31,"")</f>
        <v/>
      </c>
      <c r="N31" s="81"/>
      <c r="O31" s="81" t="str">
        <f>IF(C31=8,F31,"")</f>
        <v/>
      </c>
      <c r="P31" s="105"/>
      <c r="Q31" s="107"/>
      <c r="R31" s="107"/>
    </row>
    <row r="32" spans="1:18" x14ac:dyDescent="0.2">
      <c r="A32" s="75"/>
      <c r="B32" s="27"/>
      <c r="C32" s="22"/>
      <c r="D32" s="19"/>
      <c r="E32" s="3"/>
      <c r="F32" s="3"/>
      <c r="G32" s="3" t="str">
        <f>IF(C32=1,F32,"")</f>
        <v/>
      </c>
      <c r="H32" s="3" t="str">
        <f>IF(C32=2,F32,"")</f>
        <v/>
      </c>
      <c r="I32" s="3" t="str">
        <f>IF(C32=3,F32,"")</f>
        <v/>
      </c>
      <c r="J32" s="3" t="str">
        <f>IF(C32=4,F32,"")</f>
        <v/>
      </c>
      <c r="K32" s="3" t="str">
        <f>IF(C32=5,F32,"")</f>
        <v/>
      </c>
      <c r="L32" s="3" t="str">
        <f>IF(C32=6,F32,"")</f>
        <v/>
      </c>
      <c r="M32" s="3" t="str">
        <f>IF(C32=7,F32,"")</f>
        <v/>
      </c>
      <c r="N32" s="3"/>
      <c r="O32" s="3" t="str">
        <f>IF(C32=8,F32,"")</f>
        <v/>
      </c>
      <c r="P32" s="1"/>
      <c r="Q32" s="107"/>
      <c r="R32" s="107"/>
    </row>
    <row r="33" spans="1:19" x14ac:dyDescent="0.2">
      <c r="A33" s="21"/>
      <c r="B33" s="4"/>
      <c r="C33" s="25"/>
      <c r="D33" s="20"/>
      <c r="E33" s="111">
        <f t="shared" ref="E33:O33" si="0">SUM(E5:E32)</f>
        <v>2512.4499999999998</v>
      </c>
      <c r="F33" s="111">
        <f t="shared" si="0"/>
        <v>0</v>
      </c>
      <c r="G33" s="111">
        <f t="shared" si="0"/>
        <v>0</v>
      </c>
      <c r="H33" s="111">
        <f t="shared" si="0"/>
        <v>1124.6099999999999</v>
      </c>
      <c r="I33" s="111">
        <f t="shared" si="0"/>
        <v>30</v>
      </c>
      <c r="J33" s="111">
        <f t="shared" si="0"/>
        <v>325.5</v>
      </c>
      <c r="K33" s="111">
        <f t="shared" si="0"/>
        <v>146.65</v>
      </c>
      <c r="L33" s="111">
        <f t="shared" si="0"/>
        <v>55</v>
      </c>
      <c r="M33" s="111">
        <f t="shared" si="0"/>
        <v>101.6</v>
      </c>
      <c r="N33" s="111">
        <f t="shared" si="0"/>
        <v>211</v>
      </c>
      <c r="O33" s="111">
        <f t="shared" si="0"/>
        <v>36.82</v>
      </c>
      <c r="P33" s="111">
        <f>SUM(P5:P31)</f>
        <v>69.19</v>
      </c>
      <c r="Q33" s="111">
        <f>SUM(Q5:Q32)</f>
        <v>194.05</v>
      </c>
      <c r="R33" s="111">
        <f>SUM(R5:R32)</f>
        <v>218.03</v>
      </c>
      <c r="S33" s="100"/>
    </row>
    <row r="34" spans="1:19" ht="13.5" thickBot="1" x14ac:dyDescent="0.25">
      <c r="A34" s="12"/>
      <c r="B34" s="2"/>
      <c r="C34" s="24"/>
      <c r="D34" s="19"/>
      <c r="E34" s="5"/>
      <c r="F34" s="5"/>
      <c r="G34" s="5" t="str">
        <f>IF(C34=1,F34,"")</f>
        <v/>
      </c>
      <c r="H34" s="5"/>
      <c r="I34" s="5"/>
      <c r="J34" s="5"/>
      <c r="K34" s="5" t="str">
        <f>IF(C34=2,F34,"")</f>
        <v/>
      </c>
      <c r="L34" s="5" t="str">
        <f>IF(C34=3,F34,"")</f>
        <v/>
      </c>
      <c r="M34" s="5" t="str">
        <f>IF(C34=4,F34,"")</f>
        <v/>
      </c>
      <c r="N34" s="5"/>
      <c r="O34" s="5" t="str">
        <f>IF(D34=4,G34,"")</f>
        <v/>
      </c>
      <c r="P34" s="5" t="str">
        <f>IF(E34=4,H34,"")</f>
        <v/>
      </c>
      <c r="Q34" s="110"/>
      <c r="R34" s="110"/>
    </row>
    <row r="35" spans="1:19" ht="13.5" thickTop="1" x14ac:dyDescent="0.2">
      <c r="A35" s="118"/>
      <c r="B35" s="119"/>
      <c r="C35" s="14"/>
      <c r="D35"/>
      <c r="I35" s="56"/>
      <c r="K35" s="56"/>
      <c r="M35" s="56"/>
      <c r="N35" s="56"/>
      <c r="Q35" s="56"/>
    </row>
    <row r="36" spans="1:19" x14ac:dyDescent="0.2">
      <c r="A36" s="12"/>
      <c r="B36" s="2"/>
      <c r="C36" s="14"/>
      <c r="D36" s="56" t="s">
        <v>51</v>
      </c>
      <c r="E36" s="83"/>
      <c r="I36" s="56"/>
      <c r="M36" s="56"/>
      <c r="N36" s="56"/>
    </row>
    <row r="37" spans="1:19" x14ac:dyDescent="0.2">
      <c r="A37" s="12"/>
      <c r="B37" s="2" t="s">
        <v>142</v>
      </c>
      <c r="C37" s="14"/>
      <c r="D37"/>
      <c r="E37" s="83"/>
      <c r="M37" s="56"/>
      <c r="N37" s="56"/>
    </row>
    <row r="38" spans="1:19" x14ac:dyDescent="0.2">
      <c r="A38" s="12"/>
      <c r="B38" s="2"/>
      <c r="C38" s="30"/>
      <c r="D38" s="29"/>
      <c r="E38" s="83"/>
    </row>
    <row r="39" spans="1:19" x14ac:dyDescent="0.2">
      <c r="A39" s="12"/>
      <c r="B39" s="2"/>
      <c r="C39" s="14"/>
      <c r="D39"/>
      <c r="E39" s="83"/>
    </row>
    <row r="40" spans="1:19" x14ac:dyDescent="0.2">
      <c r="A40" s="12"/>
      <c r="B40" s="2"/>
      <c r="C40" s="14"/>
      <c r="D40"/>
      <c r="E40" s="83"/>
    </row>
    <row r="41" spans="1:19" x14ac:dyDescent="0.2">
      <c r="A41" s="12"/>
      <c r="B41" s="2"/>
    </row>
  </sheetData>
  <mergeCells count="1">
    <mergeCell ref="A35:B35"/>
  </mergeCells>
  <phoneticPr fontId="0" type="noConversion"/>
  <pageMargins left="0.75" right="0.75" top="1" bottom="1" header="0.5" footer="0.5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9" sqref="B19"/>
    </sheetView>
  </sheetViews>
  <sheetFormatPr defaultRowHeight="12.75" x14ac:dyDescent="0.2"/>
  <cols>
    <col min="1" max="1" width="11.140625" customWidth="1"/>
    <col min="2" max="2" width="23.7109375" customWidth="1"/>
    <col min="3" max="3" width="12.140625" customWidth="1"/>
    <col min="4" max="4" width="15.7109375" customWidth="1"/>
    <col min="5" max="5" width="21" customWidth="1"/>
  </cols>
  <sheetData>
    <row r="1" spans="1:6" ht="18" x14ac:dyDescent="0.25">
      <c r="A1" s="120" t="s">
        <v>150</v>
      </c>
      <c r="B1" s="120"/>
      <c r="C1" s="120"/>
      <c r="D1" s="120"/>
      <c r="E1" s="120"/>
      <c r="F1" s="101"/>
    </row>
    <row r="2" spans="1:6" ht="18" x14ac:dyDescent="0.25">
      <c r="A2" s="101" t="s">
        <v>0</v>
      </c>
      <c r="B2" s="101" t="s">
        <v>35</v>
      </c>
      <c r="C2" s="101" t="s">
        <v>70</v>
      </c>
      <c r="D2" s="101" t="s">
        <v>36</v>
      </c>
      <c r="E2" s="101" t="s">
        <v>34</v>
      </c>
      <c r="F2" s="101"/>
    </row>
    <row r="3" spans="1:6" x14ac:dyDescent="0.2">
      <c r="A3" s="112" t="s">
        <v>63</v>
      </c>
      <c r="E3" s="103">
        <v>645.15</v>
      </c>
    </row>
    <row r="4" spans="1:6" x14ac:dyDescent="0.2">
      <c r="A4" t="s">
        <v>64</v>
      </c>
      <c r="B4" t="s">
        <v>65</v>
      </c>
      <c r="C4">
        <v>372</v>
      </c>
      <c r="D4" s="103">
        <v>100</v>
      </c>
    </row>
    <row r="5" spans="1:6" x14ac:dyDescent="0.2">
      <c r="A5" t="s">
        <v>64</v>
      </c>
      <c r="B5" t="s">
        <v>66</v>
      </c>
      <c r="C5">
        <v>373</v>
      </c>
      <c r="D5" s="103">
        <v>50</v>
      </c>
    </row>
    <row r="6" spans="1:6" x14ac:dyDescent="0.2">
      <c r="A6" t="s">
        <v>64</v>
      </c>
      <c r="B6" t="s">
        <v>67</v>
      </c>
      <c r="C6">
        <v>374</v>
      </c>
      <c r="D6" s="103">
        <v>25</v>
      </c>
    </row>
    <row r="7" spans="1:6" x14ac:dyDescent="0.2">
      <c r="A7" t="s">
        <v>64</v>
      </c>
      <c r="B7" t="s">
        <v>68</v>
      </c>
      <c r="C7">
        <v>375</v>
      </c>
      <c r="D7" s="103">
        <v>30</v>
      </c>
    </row>
    <row r="8" spans="1:6" x14ac:dyDescent="0.2">
      <c r="A8" t="s">
        <v>148</v>
      </c>
      <c r="B8" t="s">
        <v>151</v>
      </c>
      <c r="C8" t="s">
        <v>49</v>
      </c>
      <c r="D8" s="103">
        <v>6</v>
      </c>
      <c r="E8" s="103"/>
    </row>
    <row r="10" spans="1:6" x14ac:dyDescent="0.2">
      <c r="A10" t="s">
        <v>33</v>
      </c>
      <c r="D10" s="103">
        <f>SUM(D4:D8)</f>
        <v>211</v>
      </c>
      <c r="E10" s="103">
        <v>434.15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ACCOUNTS</vt:lpstr>
      <vt:lpstr>RECEIPTS</vt:lpstr>
      <vt:lpstr>PAYMENTS</vt:lpstr>
      <vt:lpstr>Sue Dyke Award</vt:lpstr>
    </vt:vector>
  </TitlesOfParts>
  <Company>albest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albest</dc:creator>
  <cp:lastModifiedBy>Jen</cp:lastModifiedBy>
  <cp:lastPrinted>2019-09-20T10:31:51Z</cp:lastPrinted>
  <dcterms:created xsi:type="dcterms:W3CDTF">2003-07-22T13:28:19Z</dcterms:created>
  <dcterms:modified xsi:type="dcterms:W3CDTF">2019-10-17T22:41:22Z</dcterms:modified>
</cp:coreProperties>
</file>